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drawings/drawing4.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CarolineJ\Downloads\"/>
    </mc:Choice>
  </mc:AlternateContent>
  <xr:revisionPtr revIDLastSave="0" documentId="13_ncr:1_{3CC4150B-D564-40E7-AC7D-707E08BB617B}" xr6:coauthVersionLast="47" xr6:coauthVersionMax="47" xr10:uidLastSave="{00000000-0000-0000-0000-000000000000}"/>
  <workbookProtection workbookAlgorithmName="SHA-512" workbookHashValue="0QNiVrdtTNvYbLjbjWBoEcbpm8YUbo0uTZYlEGeMaeKttz3OxFJIa/jVZJ4lbn4tES1CoDb/vPkWp6y1jCP3yw==" workbookSaltValue="NeDZZkRRrGN29xI35gkPgw==" workbookSpinCount="100000" lockStructure="1"/>
  <bookViews>
    <workbookView xWindow="57480" yWindow="-2550" windowWidth="29040" windowHeight="15840" activeTab="1" xr2:uid="{61B08622-7A6D-4E7B-BDB8-1C85D255F8A5}"/>
  </bookViews>
  <sheets>
    <sheet name="Bezel BZ2" sheetId="1" r:id="rId1"/>
    <sheet name="Nook NK2" sheetId="3" r:id="rId2"/>
    <sheet name="Reed RD2" sheetId="7" r:id="rId3"/>
    <sheet name="Ridge RG4" sheetId="5" state="hidden" r:id="rId4"/>
    <sheet name="Hatch" sheetId="6" state="hidden" r:id="rId5"/>
    <sheet name="Summary" sheetId="11" state="hidden" r:id="rId6"/>
    <sheet name="Data Table" sheetId="8" state="hidden" r:id="rId7"/>
    <sheet name="Assumptions" sheetId="9" state="hidden" r:id="rId8"/>
  </sheets>
  <definedNames>
    <definedName name="Slicer_Ave____Min">#N/A</definedName>
    <definedName name="Slicer_Ave_Illuminance">#N/A</definedName>
    <definedName name="Slicer_Max____Min">#N/A</definedName>
    <definedName name="Slicer_Min_Illuminance">#N/A</definedName>
    <definedName name="Slicer_Mounting_Height">#N/A</definedName>
    <definedName name="Slicer_Spacing">#N/A</definedName>
  </definedNames>
  <calcPr calcId="191028"/>
  <pivotCaches>
    <pivotCache cacheId="0" r:id="rId9"/>
  </pivotCaches>
  <extLst>
    <ext xmlns:x14="http://schemas.microsoft.com/office/spreadsheetml/2009/9/main" uri="{BBE1A952-AA13-448e-AADC-164F8A28A991}">
      <x14:slicerCaches>
        <x14:slicerCache r:id="rId10"/>
        <x14:slicerCache r:id="rId11"/>
        <x14:slicerCache r:id="rId12"/>
        <x14:slicerCache r:id="rId13"/>
        <x14:slicerCache r:id="rId14"/>
        <x14:slicerCache r:id="rId1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80" i="1" l="1"/>
  <c r="AW80" i="1" s="1"/>
  <c r="AP80" i="1"/>
  <c r="AR80" i="1" s="1"/>
  <c r="AI80" i="1"/>
  <c r="AK80" i="1" s="1"/>
  <c r="AD80" i="1"/>
  <c r="AF80" i="1" s="1"/>
  <c r="W80" i="1"/>
  <c r="Y80" i="1" s="1"/>
  <c r="R80" i="1"/>
  <c r="T80" i="1" s="1"/>
  <c r="K80" i="1"/>
  <c r="M80" i="1" s="1"/>
  <c r="F80" i="1"/>
  <c r="H80" i="1" s="1"/>
  <c r="AU79" i="1"/>
  <c r="AW79" i="1" s="1"/>
  <c r="AP79" i="1"/>
  <c r="AR79" i="1" s="1"/>
  <c r="AI79" i="1"/>
  <c r="AK79" i="1" s="1"/>
  <c r="AD79" i="1"/>
  <c r="AF79" i="1" s="1"/>
  <c r="W79" i="1"/>
  <c r="Y79" i="1" s="1"/>
  <c r="R79" i="1"/>
  <c r="T79" i="1" s="1"/>
  <c r="K79" i="1"/>
  <c r="M79" i="1" s="1"/>
  <c r="F79" i="1"/>
  <c r="H79" i="1" s="1"/>
  <c r="AU78" i="1"/>
  <c r="AW78" i="1" s="1"/>
  <c r="AP78" i="1"/>
  <c r="AR78" i="1" s="1"/>
  <c r="AI78" i="1"/>
  <c r="AK78" i="1" s="1"/>
  <c r="AD78" i="1"/>
  <c r="AF78" i="1" s="1"/>
  <c r="W78" i="1"/>
  <c r="Y78" i="1" s="1"/>
  <c r="R78" i="1"/>
  <c r="T78" i="1" s="1"/>
  <c r="K78" i="1"/>
  <c r="M78" i="1" s="1"/>
  <c r="F78" i="1"/>
  <c r="H78" i="1" s="1"/>
  <c r="AU77" i="1"/>
  <c r="AW77" i="1" s="1"/>
  <c r="AP77" i="1"/>
  <c r="AR77" i="1" s="1"/>
  <c r="AI77" i="1"/>
  <c r="AK77" i="1" s="1"/>
  <c r="AD77" i="1"/>
  <c r="AF77" i="1" s="1"/>
  <c r="W77" i="1"/>
  <c r="Y77" i="1" s="1"/>
  <c r="R77" i="1"/>
  <c r="T77" i="1" s="1"/>
  <c r="K77" i="1"/>
  <c r="M77" i="1" s="1"/>
  <c r="F77" i="1"/>
  <c r="H77" i="1" s="1"/>
  <c r="AU76" i="1"/>
  <c r="AW76" i="1" s="1"/>
  <c r="AP76" i="1"/>
  <c r="AR76" i="1" s="1"/>
  <c r="AI76" i="1"/>
  <c r="AK76" i="1" s="1"/>
  <c r="AD76" i="1"/>
  <c r="AF76" i="1" s="1"/>
  <c r="W76" i="1"/>
  <c r="Y76" i="1" s="1"/>
  <c r="R76" i="1"/>
  <c r="T76" i="1" s="1"/>
  <c r="K76" i="1"/>
  <c r="M76" i="1" s="1"/>
  <c r="F76" i="1"/>
  <c r="H76" i="1" s="1"/>
  <c r="AU75" i="1"/>
  <c r="AW75" i="1" s="1"/>
  <c r="AP75" i="1"/>
  <c r="AR75" i="1" s="1"/>
  <c r="AI75" i="1"/>
  <c r="AK75" i="1" s="1"/>
  <c r="AD75" i="1"/>
  <c r="AF75" i="1" s="1"/>
  <c r="W75" i="1"/>
  <c r="Y75" i="1" s="1"/>
  <c r="R75" i="1"/>
  <c r="T75" i="1" s="1"/>
  <c r="K75" i="1"/>
  <c r="M75" i="1" s="1"/>
  <c r="F75" i="1"/>
  <c r="H75" i="1" s="1"/>
  <c r="H11" i="8"/>
  <c r="I11" i="8"/>
  <c r="K11" i="8"/>
  <c r="L11" i="8"/>
  <c r="N11" i="8"/>
  <c r="O11" i="8"/>
  <c r="Q11" i="8"/>
  <c r="R11" i="8"/>
  <c r="T11" i="8"/>
  <c r="U11" i="8"/>
  <c r="Y11" i="8"/>
  <c r="AA11" i="8"/>
  <c r="H10" i="8"/>
  <c r="I10" i="8"/>
  <c r="K10" i="8"/>
  <c r="L10" i="8"/>
  <c r="N10" i="8"/>
  <c r="O10" i="8"/>
  <c r="Q10" i="8"/>
  <c r="R10" i="8"/>
  <c r="T10" i="8"/>
  <c r="U10" i="8"/>
  <c r="Y10" i="8"/>
  <c r="AA10" i="8"/>
  <c r="H9" i="8"/>
  <c r="I9" i="8"/>
  <c r="K9" i="8"/>
  <c r="L9" i="8"/>
  <c r="N9" i="8"/>
  <c r="O9" i="8"/>
  <c r="Q9" i="8"/>
  <c r="R9" i="8"/>
  <c r="T9" i="8"/>
  <c r="U9" i="8"/>
  <c r="Y9" i="8"/>
  <c r="AA9" i="8"/>
  <c r="H8" i="8"/>
  <c r="I8" i="8"/>
  <c r="K8" i="8"/>
  <c r="L8" i="8"/>
  <c r="N8" i="8"/>
  <c r="O8" i="8"/>
  <c r="Q8" i="8"/>
  <c r="R8" i="8"/>
  <c r="T8" i="8"/>
  <c r="U8" i="8"/>
  <c r="Y8" i="8"/>
  <c r="AA8" i="8"/>
  <c r="H7" i="8"/>
  <c r="I7" i="8"/>
  <c r="K7" i="8"/>
  <c r="L7" i="8"/>
  <c r="N7" i="8"/>
  <c r="O7" i="8"/>
  <c r="Q7" i="8"/>
  <c r="R7" i="8"/>
  <c r="T7" i="8"/>
  <c r="U7" i="8"/>
  <c r="Y7" i="8"/>
  <c r="AA7" i="8"/>
  <c r="H6" i="8"/>
  <c r="I6" i="8"/>
  <c r="K6" i="8"/>
  <c r="L6" i="8"/>
  <c r="N6" i="8"/>
  <c r="O6" i="8"/>
  <c r="Q6" i="8"/>
  <c r="R6" i="8"/>
  <c r="T6" i="8"/>
  <c r="U6" i="8"/>
  <c r="Y6" i="8"/>
  <c r="AA6" i="8"/>
  <c r="H5" i="8"/>
  <c r="I5" i="8"/>
  <c r="K5" i="8"/>
  <c r="L5" i="8" s="1"/>
  <c r="N5" i="8"/>
  <c r="O5" i="8" s="1"/>
  <c r="Q5" i="8"/>
  <c r="R5" i="8" s="1"/>
  <c r="T5" i="8"/>
  <c r="U5" i="8"/>
  <c r="Y5" i="8"/>
  <c r="AA5" i="8"/>
  <c r="H4" i="8"/>
  <c r="I4" i="8" s="1"/>
  <c r="K4" i="8"/>
  <c r="L4" i="8" s="1"/>
  <c r="N4" i="8"/>
  <c r="O4" i="8" s="1"/>
  <c r="Q4" i="8"/>
  <c r="R4" i="8"/>
  <c r="T4" i="8"/>
  <c r="U4" i="8"/>
  <c r="Y4" i="8"/>
  <c r="AA4" i="8"/>
  <c r="H3" i="8"/>
  <c r="I3" i="8" s="1"/>
  <c r="K3" i="8"/>
  <c r="L3" i="8" s="1"/>
  <c r="N3" i="8"/>
  <c r="O3" i="8" s="1"/>
  <c r="Q3" i="8"/>
  <c r="R3" i="8"/>
  <c r="T3" i="8"/>
  <c r="U3" i="8" s="1"/>
  <c r="Y3" i="8"/>
  <c r="AA3" i="8"/>
  <c r="U2" i="8"/>
  <c r="R2" i="8"/>
  <c r="O2" i="8"/>
  <c r="T2" i="8"/>
  <c r="Q2" i="8"/>
  <c r="N2" i="8"/>
  <c r="K2" i="8"/>
  <c r="L2" i="8" s="1"/>
  <c r="H2" i="8"/>
  <c r="I2" i="8" s="1"/>
  <c r="AA2" i="8"/>
  <c r="Y2" i="8"/>
  <c r="BG16" i="7"/>
  <c r="BI16" i="7" s="1"/>
  <c r="BB16" i="7"/>
  <c r="BD16" i="7" s="1"/>
  <c r="AU16" i="7"/>
  <c r="AW16" i="7" s="1"/>
  <c r="AP16" i="7"/>
  <c r="AR16" i="7" s="1"/>
  <c r="AI16" i="7"/>
  <c r="AK16" i="7" s="1"/>
  <c r="AD16" i="7"/>
  <c r="AF16" i="7" s="1"/>
  <c r="W16" i="7"/>
  <c r="Y16" i="7" s="1"/>
  <c r="R16" i="7"/>
  <c r="T16" i="7" s="1"/>
  <c r="K16" i="7"/>
  <c r="M16" i="7" s="1"/>
  <c r="F16" i="7"/>
  <c r="H16" i="7" s="1"/>
  <c r="BG15" i="7"/>
  <c r="BI15" i="7" s="1"/>
  <c r="BB15" i="7"/>
  <c r="BD15" i="7" s="1"/>
  <c r="AU15" i="7"/>
  <c r="AW15" i="7" s="1"/>
  <c r="AP15" i="7"/>
  <c r="AR15" i="7" s="1"/>
  <c r="AI15" i="7"/>
  <c r="AK15" i="7" s="1"/>
  <c r="AD15" i="7"/>
  <c r="AF15" i="7" s="1"/>
  <c r="W15" i="7"/>
  <c r="Y15" i="7" s="1"/>
  <c r="R15" i="7"/>
  <c r="T15" i="7" s="1"/>
  <c r="K15" i="7"/>
  <c r="M15" i="7" s="1"/>
  <c r="F15" i="7"/>
  <c r="H15" i="7" s="1"/>
  <c r="BG14" i="7"/>
  <c r="BI14" i="7" s="1"/>
  <c r="BB14" i="7"/>
  <c r="BD14" i="7" s="1"/>
  <c r="AU14" i="7"/>
  <c r="AW14" i="7" s="1"/>
  <c r="AP14" i="7"/>
  <c r="AR14" i="7" s="1"/>
  <c r="AI14" i="7"/>
  <c r="AK14" i="7" s="1"/>
  <c r="AD14" i="7"/>
  <c r="AF14" i="7" s="1"/>
  <c r="W14" i="7"/>
  <c r="Y14" i="7" s="1"/>
  <c r="R14" i="7"/>
  <c r="T14" i="7" s="1"/>
  <c r="K14" i="7"/>
  <c r="M14" i="7" s="1"/>
  <c r="F14" i="7"/>
  <c r="H14" i="7" s="1"/>
  <c r="BG13" i="7"/>
  <c r="BI13" i="7" s="1"/>
  <c r="BB13" i="7"/>
  <c r="BD13" i="7" s="1"/>
  <c r="AU13" i="7"/>
  <c r="AW13" i="7" s="1"/>
  <c r="AP13" i="7"/>
  <c r="AR13" i="7" s="1"/>
  <c r="AI13" i="7"/>
  <c r="AK13" i="7" s="1"/>
  <c r="AD13" i="7"/>
  <c r="AF13" i="7" s="1"/>
  <c r="W13" i="7"/>
  <c r="Y13" i="7" s="1"/>
  <c r="R13" i="7"/>
  <c r="T13" i="7" s="1"/>
  <c r="K13" i="7"/>
  <c r="M13" i="7" s="1"/>
  <c r="F13" i="7"/>
  <c r="H13" i="7" s="1"/>
  <c r="BG29" i="7"/>
  <c r="BI29" i="7" s="1"/>
  <c r="BB29" i="7"/>
  <c r="BD29" i="7" s="1"/>
  <c r="BG28" i="7"/>
  <c r="BI28" i="7" s="1"/>
  <c r="BB28" i="7"/>
  <c r="BD28" i="7" s="1"/>
  <c r="BG27" i="7"/>
  <c r="BI27" i="7" s="1"/>
  <c r="BB27" i="7"/>
  <c r="BD27" i="7" s="1"/>
  <c r="BG26" i="7"/>
  <c r="BI26" i="7" s="1"/>
  <c r="BB26" i="7"/>
  <c r="BD26" i="7" s="1"/>
  <c r="AU29" i="7"/>
  <c r="AW29" i="7" s="1"/>
  <c r="AP29" i="7"/>
  <c r="AR29" i="7" s="1"/>
  <c r="AI29" i="7"/>
  <c r="AK29" i="7" s="1"/>
  <c r="AD29" i="7"/>
  <c r="AF29" i="7" s="1"/>
  <c r="W29" i="7"/>
  <c r="Y29" i="7" s="1"/>
  <c r="R29" i="7"/>
  <c r="T29" i="7" s="1"/>
  <c r="K29" i="7"/>
  <c r="M29" i="7" s="1"/>
  <c r="F29" i="7"/>
  <c r="H29" i="7" s="1"/>
  <c r="AU28" i="7"/>
  <c r="AW28" i="7" s="1"/>
  <c r="AP28" i="7"/>
  <c r="AR28" i="7" s="1"/>
  <c r="AI28" i="7"/>
  <c r="AK28" i="7" s="1"/>
  <c r="AD28" i="7"/>
  <c r="AF28" i="7" s="1"/>
  <c r="W28" i="7"/>
  <c r="Y28" i="7" s="1"/>
  <c r="R28" i="7"/>
  <c r="T28" i="7" s="1"/>
  <c r="K28" i="7"/>
  <c r="M28" i="7" s="1"/>
  <c r="F28" i="7"/>
  <c r="H28" i="7" s="1"/>
  <c r="AU27" i="7"/>
  <c r="AW27" i="7" s="1"/>
  <c r="AP27" i="7"/>
  <c r="AR27" i="7" s="1"/>
  <c r="AI27" i="7"/>
  <c r="AK27" i="7" s="1"/>
  <c r="AD27" i="7"/>
  <c r="AF27" i="7" s="1"/>
  <c r="W27" i="7"/>
  <c r="Y27" i="7" s="1"/>
  <c r="R27" i="7"/>
  <c r="T27" i="7" s="1"/>
  <c r="K27" i="7"/>
  <c r="M27" i="7" s="1"/>
  <c r="F27" i="7"/>
  <c r="H27" i="7" s="1"/>
  <c r="AU26" i="7"/>
  <c r="AW26" i="7" s="1"/>
  <c r="AP26" i="7"/>
  <c r="AR26" i="7" s="1"/>
  <c r="AI26" i="7"/>
  <c r="AK26" i="7" s="1"/>
  <c r="AD26" i="7"/>
  <c r="AF26" i="7" s="1"/>
  <c r="W26" i="7"/>
  <c r="Y26" i="7" s="1"/>
  <c r="R26" i="7"/>
  <c r="T26" i="7" s="1"/>
  <c r="K26" i="7"/>
  <c r="M26" i="7" s="1"/>
  <c r="F26" i="7"/>
  <c r="H26" i="7" s="1"/>
  <c r="AU49" i="1"/>
  <c r="AW49" i="1" s="1"/>
  <c r="AP49" i="1"/>
  <c r="AR49" i="1" s="1"/>
  <c r="AU50" i="1"/>
  <c r="AW50" i="1" s="1"/>
  <c r="AP50" i="1"/>
  <c r="AR50" i="1" s="1"/>
  <c r="AI50" i="1"/>
  <c r="AK50" i="1" s="1"/>
  <c r="AD50" i="1"/>
  <c r="AF50" i="1" s="1"/>
  <c r="W50" i="1"/>
  <c r="Y50" i="1" s="1"/>
  <c r="R50" i="1"/>
  <c r="T50" i="1" s="1"/>
  <c r="K50" i="1"/>
  <c r="M50" i="1" s="1"/>
  <c r="F50" i="1"/>
  <c r="H50" i="1" s="1"/>
  <c r="AI49" i="1"/>
  <c r="AK49" i="1" s="1"/>
  <c r="AD49" i="1"/>
  <c r="AF49" i="1" s="1"/>
  <c r="W49" i="1"/>
  <c r="Y49" i="1" s="1"/>
  <c r="R49" i="1"/>
  <c r="T49" i="1" s="1"/>
  <c r="K49" i="1"/>
  <c r="M49" i="1" s="1"/>
  <c r="F49" i="1"/>
  <c r="H49" i="1" s="1"/>
  <c r="AU48" i="1"/>
  <c r="AW48" i="1" s="1"/>
  <c r="AP48" i="1"/>
  <c r="AR48" i="1" s="1"/>
  <c r="AI48" i="1"/>
  <c r="AK48" i="1" s="1"/>
  <c r="AD48" i="1"/>
  <c r="AF48" i="1" s="1"/>
  <c r="W48" i="1"/>
  <c r="Y48" i="1" s="1"/>
  <c r="R48" i="1"/>
  <c r="T48" i="1" s="1"/>
  <c r="K48" i="1"/>
  <c r="M48" i="1" s="1"/>
  <c r="F48" i="1"/>
  <c r="H48" i="1" s="1"/>
  <c r="AU47" i="1"/>
  <c r="AW47" i="1" s="1"/>
  <c r="AP47" i="1"/>
  <c r="AR47" i="1" s="1"/>
  <c r="AI47" i="1"/>
  <c r="AK47" i="1" s="1"/>
  <c r="AD47" i="1"/>
  <c r="AF47" i="1" s="1"/>
  <c r="W47" i="1"/>
  <c r="Y47" i="1" s="1"/>
  <c r="R47" i="1"/>
  <c r="T47" i="1" s="1"/>
  <c r="K47" i="1"/>
  <c r="M47" i="1" s="1"/>
  <c r="F47" i="1"/>
  <c r="H47" i="1" s="1"/>
  <c r="AU46" i="1"/>
  <c r="AW46" i="1" s="1"/>
  <c r="AP46" i="1"/>
  <c r="AR46" i="1" s="1"/>
  <c r="AI46" i="1"/>
  <c r="AK46" i="1" s="1"/>
  <c r="AD46" i="1"/>
  <c r="AF46" i="1" s="1"/>
  <c r="W46" i="1"/>
  <c r="Y46" i="1" s="1"/>
  <c r="R46" i="1"/>
  <c r="T46" i="1" s="1"/>
  <c r="K46" i="1"/>
  <c r="M46" i="1" s="1"/>
  <c r="F46" i="1"/>
  <c r="H46" i="1" s="1"/>
  <c r="AU45" i="1"/>
  <c r="AW45" i="1" s="1"/>
  <c r="AP45" i="1"/>
  <c r="AR45" i="1" s="1"/>
  <c r="AI45" i="1"/>
  <c r="AK45" i="1" s="1"/>
  <c r="AD45" i="1"/>
  <c r="AF45" i="1" s="1"/>
  <c r="W45" i="1"/>
  <c r="Y45" i="1" s="1"/>
  <c r="R45" i="1"/>
  <c r="T45" i="1" s="1"/>
  <c r="K45" i="1"/>
  <c r="M45" i="1" s="1"/>
  <c r="F45" i="1"/>
  <c r="H45" i="1" s="1"/>
  <c r="AU19" i="1"/>
  <c r="AW19" i="1" s="1"/>
  <c r="AP19" i="1"/>
  <c r="AR19" i="1" s="1"/>
  <c r="AI19" i="1"/>
  <c r="AK19" i="1" s="1"/>
  <c r="AD19" i="1"/>
  <c r="AF19" i="1" s="1"/>
  <c r="W19" i="1"/>
  <c r="Y19" i="1" s="1"/>
  <c r="R19" i="1"/>
  <c r="T19" i="1" s="1"/>
  <c r="K19" i="1"/>
  <c r="M19" i="1" s="1"/>
  <c r="F19" i="1"/>
  <c r="H19" i="1" s="1"/>
  <c r="AU18" i="1"/>
  <c r="AW18" i="1" s="1"/>
  <c r="AP18" i="1"/>
  <c r="AR18" i="1" s="1"/>
  <c r="AI18" i="1"/>
  <c r="AK18" i="1" s="1"/>
  <c r="AD18" i="1"/>
  <c r="AF18" i="1" s="1"/>
  <c r="W18" i="1"/>
  <c r="Y18" i="1" s="1"/>
  <c r="R18" i="1"/>
  <c r="T18" i="1" s="1"/>
  <c r="K18" i="1"/>
  <c r="M18" i="1" s="1"/>
  <c r="F18" i="1"/>
  <c r="H18" i="1" s="1"/>
  <c r="AU17" i="1"/>
  <c r="AW17" i="1" s="1"/>
  <c r="AP17" i="1"/>
  <c r="AR17" i="1" s="1"/>
  <c r="AI17" i="1"/>
  <c r="AK17" i="1" s="1"/>
  <c r="AD17" i="1"/>
  <c r="AF17" i="1" s="1"/>
  <c r="W17" i="1"/>
  <c r="Y17" i="1" s="1"/>
  <c r="R17" i="1"/>
  <c r="T17" i="1" s="1"/>
  <c r="K17" i="1"/>
  <c r="M17" i="1" s="1"/>
  <c r="F17" i="1"/>
  <c r="H17" i="1" s="1"/>
  <c r="AU16" i="1"/>
  <c r="AW16" i="1" s="1"/>
  <c r="AP16" i="1"/>
  <c r="AR16" i="1" s="1"/>
  <c r="AI16" i="1"/>
  <c r="AK16" i="1" s="1"/>
  <c r="AD16" i="1"/>
  <c r="AF16" i="1" s="1"/>
  <c r="W16" i="1"/>
  <c r="Y16" i="1" s="1"/>
  <c r="R16" i="1"/>
  <c r="T16" i="1" s="1"/>
  <c r="K16" i="1"/>
  <c r="M16" i="1" s="1"/>
  <c r="F16" i="1"/>
  <c r="H16" i="1" s="1"/>
  <c r="AU15" i="1"/>
  <c r="AW15" i="1" s="1"/>
  <c r="AP15" i="1"/>
  <c r="AR15" i="1" s="1"/>
  <c r="AI15" i="1"/>
  <c r="AK15" i="1" s="1"/>
  <c r="AD15" i="1"/>
  <c r="AF15" i="1" s="1"/>
  <c r="W15" i="1"/>
  <c r="Y15" i="1" s="1"/>
  <c r="R15" i="1"/>
  <c r="T15" i="1" s="1"/>
  <c r="K15" i="1"/>
  <c r="M15" i="1" s="1"/>
  <c r="F15" i="1"/>
  <c r="H15" i="1" s="1"/>
  <c r="AU14" i="1"/>
  <c r="AW14" i="1" s="1"/>
  <c r="AP14" i="1"/>
  <c r="AR14" i="1" s="1"/>
  <c r="AI14" i="1"/>
  <c r="AK14" i="1" s="1"/>
  <c r="AD14" i="1"/>
  <c r="AF14" i="1" s="1"/>
  <c r="W14" i="1"/>
  <c r="Y14" i="1" s="1"/>
  <c r="R14" i="1"/>
  <c r="T14" i="1" s="1"/>
  <c r="K14" i="1"/>
  <c r="M14" i="1" s="1"/>
  <c r="F14" i="1"/>
  <c r="H14" i="1" s="1"/>
  <c r="AU13" i="1"/>
  <c r="AW13" i="1" s="1"/>
  <c r="AP13" i="1"/>
  <c r="AR13" i="1" s="1"/>
  <c r="AI13" i="1"/>
  <c r="AK13" i="1" s="1"/>
  <c r="AD13" i="1"/>
  <c r="AF13" i="1" s="1"/>
  <c r="W13" i="1"/>
  <c r="Y13" i="1" s="1"/>
  <c r="R13" i="1"/>
  <c r="T13" i="1" s="1"/>
  <c r="K13" i="1"/>
  <c r="M13" i="1" s="1"/>
  <c r="F13" i="1"/>
  <c r="H13" i="1" s="1"/>
  <c r="AU30" i="1"/>
  <c r="AW30" i="1" s="1"/>
  <c r="AU29" i="1"/>
  <c r="AW29" i="1" s="1"/>
  <c r="AP30" i="1"/>
  <c r="AR30" i="1" s="1"/>
  <c r="AP29" i="1"/>
  <c r="AR29" i="1" s="1"/>
  <c r="AI30" i="1"/>
  <c r="AK30" i="1" s="1"/>
  <c r="AI29" i="1"/>
  <c r="AK29" i="1" s="1"/>
  <c r="AD30" i="1"/>
  <c r="AF30" i="1" s="1"/>
  <c r="AD29" i="1"/>
  <c r="AF29" i="1" s="1"/>
  <c r="W30" i="1"/>
  <c r="Y30" i="1" s="1"/>
  <c r="W29" i="1"/>
  <c r="Y29" i="1" s="1"/>
  <c r="R30" i="1"/>
  <c r="T30" i="1" s="1"/>
  <c r="R29" i="1"/>
  <c r="T29" i="1" s="1"/>
  <c r="K30" i="1"/>
  <c r="M30" i="1" s="1"/>
  <c r="K29" i="1"/>
  <c r="M29" i="1" s="1"/>
  <c r="F29" i="1"/>
  <c r="H29" i="1" s="1"/>
  <c r="F30" i="1"/>
  <c r="H30" i="1" s="1"/>
  <c r="AU16" i="3"/>
  <c r="AW16" i="3" s="1"/>
  <c r="AP16" i="3"/>
  <c r="AR16" i="3" s="1"/>
  <c r="AI16" i="3"/>
  <c r="AK16" i="3" s="1"/>
  <c r="AD16" i="3"/>
  <c r="AF16" i="3" s="1"/>
  <c r="W16" i="3"/>
  <c r="Y16" i="3" s="1"/>
  <c r="R16" i="3"/>
  <c r="T16" i="3" s="1"/>
  <c r="K16" i="3"/>
  <c r="M16" i="3" s="1"/>
  <c r="F16" i="3"/>
  <c r="H16" i="3" s="1"/>
  <c r="AU15" i="3"/>
  <c r="AW15" i="3" s="1"/>
  <c r="AP15" i="3"/>
  <c r="AR15" i="3" s="1"/>
  <c r="AI15" i="3"/>
  <c r="AK15" i="3" s="1"/>
  <c r="AD15" i="3"/>
  <c r="AF15" i="3" s="1"/>
  <c r="W15" i="3"/>
  <c r="Y15" i="3" s="1"/>
  <c r="R15" i="3"/>
  <c r="T15" i="3" s="1"/>
  <c r="K15" i="3"/>
  <c r="M15" i="3" s="1"/>
  <c r="F15" i="3"/>
  <c r="H15" i="3" s="1"/>
  <c r="AU14" i="3"/>
  <c r="AW14" i="3" s="1"/>
  <c r="AP14" i="3"/>
  <c r="AR14" i="3" s="1"/>
  <c r="AI14" i="3"/>
  <c r="AK14" i="3" s="1"/>
  <c r="AD14" i="3"/>
  <c r="AF14" i="3" s="1"/>
  <c r="W14" i="3"/>
  <c r="Y14" i="3" s="1"/>
  <c r="R14" i="3"/>
  <c r="T14" i="3" s="1"/>
  <c r="K14" i="3"/>
  <c r="M14" i="3" s="1"/>
  <c r="F14" i="3"/>
  <c r="H14" i="3" s="1"/>
  <c r="AU13" i="3"/>
  <c r="AW13" i="3" s="1"/>
  <c r="AP13" i="3"/>
  <c r="AR13" i="3" s="1"/>
  <c r="AI13" i="3"/>
  <c r="AK13" i="3" s="1"/>
  <c r="AD13" i="3"/>
  <c r="AF13" i="3" s="1"/>
  <c r="W13" i="3"/>
  <c r="Y13" i="3" s="1"/>
  <c r="R13" i="3"/>
  <c r="T13" i="3" s="1"/>
  <c r="K13" i="3"/>
  <c r="M13" i="3" s="1"/>
  <c r="F13" i="3"/>
  <c r="H13" i="3" s="1"/>
  <c r="AU25" i="3"/>
  <c r="AW25" i="3" s="1"/>
  <c r="AP25" i="3"/>
  <c r="AR25" i="3" s="1"/>
  <c r="AI25" i="3"/>
  <c r="AK25" i="3" s="1"/>
  <c r="AD25" i="3"/>
  <c r="AF25" i="3" s="1"/>
  <c r="W25" i="3"/>
  <c r="Y25" i="3" s="1"/>
  <c r="R25" i="3"/>
  <c r="T25" i="3" s="1"/>
  <c r="K25" i="3"/>
  <c r="M25" i="3" s="1"/>
  <c r="F25" i="3"/>
  <c r="H25" i="3" s="1"/>
  <c r="AU28" i="3"/>
  <c r="AW28" i="3" s="1"/>
  <c r="AP28" i="3"/>
  <c r="AR28" i="3" s="1"/>
  <c r="AI28" i="3"/>
  <c r="AK28" i="3" s="1"/>
  <c r="AD28" i="3"/>
  <c r="AF28" i="3" s="1"/>
  <c r="W28" i="3"/>
  <c r="Y28" i="3" s="1"/>
  <c r="R28" i="3"/>
  <c r="T28" i="3" s="1"/>
  <c r="K28" i="3"/>
  <c r="M28" i="3" s="1"/>
  <c r="F28" i="3"/>
  <c r="H28" i="3" s="1"/>
  <c r="AU27" i="3"/>
  <c r="AW27" i="3" s="1"/>
  <c r="AP27" i="3"/>
  <c r="AR27" i="3" s="1"/>
  <c r="AI27" i="3"/>
  <c r="AK27" i="3" s="1"/>
  <c r="AD27" i="3"/>
  <c r="AF27" i="3" s="1"/>
  <c r="W27" i="3"/>
  <c r="Y27" i="3" s="1"/>
  <c r="R27" i="3"/>
  <c r="T27" i="3" s="1"/>
  <c r="K27" i="3"/>
  <c r="M27" i="3" s="1"/>
  <c r="F27" i="3"/>
  <c r="H27" i="3" s="1"/>
  <c r="AU26" i="3"/>
  <c r="AW26" i="3" s="1"/>
  <c r="AP26" i="3"/>
  <c r="AR26" i="3" s="1"/>
  <c r="AI26" i="3"/>
  <c r="AK26" i="3" s="1"/>
  <c r="AD26" i="3"/>
  <c r="AF26" i="3" s="1"/>
  <c r="W26" i="3"/>
  <c r="Y26" i="3" s="1"/>
  <c r="R26" i="3"/>
  <c r="T26" i="3" s="1"/>
  <c r="K26" i="3"/>
  <c r="M26" i="3" s="1"/>
  <c r="F26" i="3"/>
  <c r="H26" i="3" s="1"/>
  <c r="AP60" i="1"/>
  <c r="AR60" i="1" s="1"/>
  <c r="AU65" i="1"/>
  <c r="AW65" i="1" s="1"/>
  <c r="AU64" i="1"/>
  <c r="AW64" i="1" s="1"/>
  <c r="AU63" i="1"/>
  <c r="AW63" i="1" s="1"/>
  <c r="AU62" i="1"/>
  <c r="AW62" i="1" s="1"/>
  <c r="AU61" i="1"/>
  <c r="AW61" i="1" s="1"/>
  <c r="AU60" i="1"/>
  <c r="AW60" i="1" s="1"/>
  <c r="AU35" i="1"/>
  <c r="AW35" i="1" s="1"/>
  <c r="AU34" i="1"/>
  <c r="AW34" i="1" s="1"/>
  <c r="AU33" i="1"/>
  <c r="AW33" i="1" s="1"/>
  <c r="AU32" i="1"/>
  <c r="AW32" i="1" s="1"/>
  <c r="AU31" i="1"/>
  <c r="AW31" i="1" s="1"/>
  <c r="AP65" i="1"/>
  <c r="AR65" i="1" s="1"/>
  <c r="AP64" i="1"/>
  <c r="AR64" i="1" s="1"/>
  <c r="AP63" i="1"/>
  <c r="AR63" i="1" s="1"/>
  <c r="AP62" i="1"/>
  <c r="AR62" i="1" s="1"/>
  <c r="AP61" i="1"/>
  <c r="AR61" i="1" s="1"/>
  <c r="AP35" i="1"/>
  <c r="AR35" i="1" s="1"/>
  <c r="AP34" i="1"/>
  <c r="AR34" i="1" s="1"/>
  <c r="AP33" i="1"/>
  <c r="AR33" i="1" s="1"/>
  <c r="AP32" i="1"/>
  <c r="AR32" i="1" s="1"/>
  <c r="AP31" i="1"/>
  <c r="AR31" i="1" s="1"/>
  <c r="AI65" i="1"/>
  <c r="AK65" i="1" s="1"/>
  <c r="AI64" i="1"/>
  <c r="AK64" i="1" s="1"/>
  <c r="AI63" i="1"/>
  <c r="AK63" i="1" s="1"/>
  <c r="AI62" i="1"/>
  <c r="AK62" i="1" s="1"/>
  <c r="AI61" i="1"/>
  <c r="AK61" i="1" s="1"/>
  <c r="AI60" i="1"/>
  <c r="AK60" i="1" s="1"/>
  <c r="AI35" i="1"/>
  <c r="AK35" i="1" s="1"/>
  <c r="AI34" i="1"/>
  <c r="AK34" i="1" s="1"/>
  <c r="AI33" i="1"/>
  <c r="AK33" i="1" s="1"/>
  <c r="AI32" i="1"/>
  <c r="AK32" i="1" s="1"/>
  <c r="AI31" i="1"/>
  <c r="AK31" i="1" s="1"/>
  <c r="AD65" i="1"/>
  <c r="AF65" i="1" s="1"/>
  <c r="AD64" i="1"/>
  <c r="AF64" i="1" s="1"/>
  <c r="AD63" i="1"/>
  <c r="AF63" i="1" s="1"/>
  <c r="AD62" i="1"/>
  <c r="AF62" i="1" s="1"/>
  <c r="AD61" i="1"/>
  <c r="AF61" i="1" s="1"/>
  <c r="AD60" i="1"/>
  <c r="AF60" i="1" s="1"/>
  <c r="AD35" i="1"/>
  <c r="AF35" i="1" s="1"/>
  <c r="AD34" i="1"/>
  <c r="AF34" i="1" s="1"/>
  <c r="AD33" i="1"/>
  <c r="AF33" i="1" s="1"/>
  <c r="AD32" i="1"/>
  <c r="AF32" i="1" s="1"/>
  <c r="AD31" i="1"/>
  <c r="AF31" i="1" s="1"/>
  <c r="W35" i="1"/>
  <c r="Y35" i="1" s="1"/>
  <c r="W34" i="1"/>
  <c r="Y34" i="1" s="1"/>
  <c r="W33" i="1"/>
  <c r="Y33" i="1" s="1"/>
  <c r="W32" i="1"/>
  <c r="Y32" i="1" s="1"/>
  <c r="W31" i="1"/>
  <c r="Y31" i="1" s="1"/>
  <c r="W65" i="1"/>
  <c r="Y65" i="1" s="1"/>
  <c r="W64" i="1"/>
  <c r="Y64" i="1" s="1"/>
  <c r="W63" i="1"/>
  <c r="Y63" i="1" s="1"/>
  <c r="W62" i="1"/>
  <c r="Y62" i="1" s="1"/>
  <c r="W61" i="1"/>
  <c r="Y61" i="1" s="1"/>
  <c r="W60" i="1"/>
  <c r="Y60" i="1" s="1"/>
  <c r="R65" i="1"/>
  <c r="T65" i="1" s="1"/>
  <c r="R64" i="1"/>
  <c r="T64" i="1" s="1"/>
  <c r="R63" i="1"/>
  <c r="T63" i="1" s="1"/>
  <c r="R62" i="1"/>
  <c r="T62" i="1" s="1"/>
  <c r="R61" i="1"/>
  <c r="T61" i="1" s="1"/>
  <c r="R60" i="1"/>
  <c r="T60" i="1" s="1"/>
  <c r="R35" i="1"/>
  <c r="T35" i="1" s="1"/>
  <c r="R34" i="1"/>
  <c r="T34" i="1" s="1"/>
  <c r="R33" i="1"/>
  <c r="T33" i="1" s="1"/>
  <c r="R32" i="1"/>
  <c r="T32" i="1" s="1"/>
  <c r="R31" i="1"/>
  <c r="T31" i="1" s="1"/>
  <c r="K65" i="1"/>
  <c r="M65" i="1" s="1"/>
  <c r="K64" i="1"/>
  <c r="M64" i="1" s="1"/>
  <c r="K63" i="1"/>
  <c r="M63" i="1" s="1"/>
  <c r="K62" i="1"/>
  <c r="M62" i="1" s="1"/>
  <c r="K61" i="1"/>
  <c r="M61" i="1" s="1"/>
  <c r="K60" i="1"/>
  <c r="M60" i="1" s="1"/>
  <c r="K35" i="1"/>
  <c r="M35" i="1" s="1"/>
  <c r="K34" i="1"/>
  <c r="M34" i="1" s="1"/>
  <c r="K33" i="1"/>
  <c r="M33" i="1" s="1"/>
  <c r="K32" i="1"/>
  <c r="M32" i="1" s="1"/>
  <c r="K31" i="1"/>
  <c r="M31" i="1" s="1"/>
  <c r="F65" i="1"/>
  <c r="H65" i="1" s="1"/>
  <c r="F64" i="1"/>
  <c r="H64" i="1" s="1"/>
  <c r="F63" i="1"/>
  <c r="H63" i="1" s="1"/>
  <c r="F62" i="1"/>
  <c r="H62" i="1" s="1"/>
  <c r="F61" i="1"/>
  <c r="H61" i="1" s="1"/>
  <c r="F60" i="1"/>
  <c r="H60" i="1" s="1"/>
  <c r="F35" i="1"/>
  <c r="H35" i="1" s="1"/>
  <c r="F34" i="1"/>
  <c r="H34" i="1" s="1"/>
  <c r="F33" i="1"/>
  <c r="H33" i="1" s="1"/>
  <c r="F32" i="1"/>
  <c r="H32" i="1" s="1"/>
  <c r="F31" i="1"/>
  <c r="H31" i="1" s="1"/>
</calcChain>
</file>

<file path=xl/sharedStrings.xml><?xml version="1.0" encoding="utf-8"?>
<sst xmlns="http://schemas.openxmlformats.org/spreadsheetml/2006/main" count="1263" uniqueCount="137">
  <si>
    <t>Height and Spacing Matrix</t>
  </si>
  <si>
    <t>Optic: Floor Graze</t>
  </si>
  <si>
    <r>
      <t>Enter Requirements Here</t>
    </r>
    <r>
      <rPr>
        <sz val="11"/>
        <color theme="2" tint="-0.499984740745262"/>
        <rFont val="Calibri"/>
        <family val="2"/>
        <scheme val="minor"/>
      </rPr>
      <t xml:space="preserve"> (leave no blanks)</t>
    </r>
    <r>
      <rPr>
        <b/>
        <sz val="11"/>
        <color theme="4" tint="-0.249977111117893"/>
        <rFont val="Calibri"/>
        <family val="2"/>
        <scheme val="minor"/>
      </rPr>
      <t>:</t>
    </r>
  </si>
  <si>
    <t>Output: 5W</t>
  </si>
  <si>
    <t>Min (fc)</t>
  </si>
  <si>
    <t>≥</t>
  </si>
  <si>
    <t>Ave (fc)</t>
  </si>
  <si>
    <t>Ave / Min</t>
  </si>
  <si>
    <t>≤</t>
  </si>
  <si>
    <t xml:space="preserve">Mounting </t>
  </si>
  <si>
    <t>6' (1.8 m) Spacing</t>
  </si>
  <si>
    <t>8' (2.4 m) Spacing</t>
  </si>
  <si>
    <t>10' (3 m) Spacing</t>
  </si>
  <si>
    <t>12' (3.6 m) Spacing</t>
  </si>
  <si>
    <t>Height*</t>
  </si>
  <si>
    <t>Min</t>
  </si>
  <si>
    <t>Ave</t>
  </si>
  <si>
    <t>Ave / 
Min</t>
  </si>
  <si>
    <t>Max / 
Min</t>
  </si>
  <si>
    <t>2'' (50 mm)</t>
  </si>
  <si>
    <t>fc</t>
  </si>
  <si>
    <t>lx</t>
  </si>
  <si>
    <t>3'' (75 mm)</t>
  </si>
  <si>
    <t>4'' (100 mm)</t>
  </si>
  <si>
    <t>6'' (150 mm)</t>
  </si>
  <si>
    <t>8'' (200 mm)</t>
  </si>
  <si>
    <t>10'' (250 mm)</t>
  </si>
  <si>
    <t>12'' (300 mm)</t>
  </si>
  <si>
    <t>.IES file name:</t>
  </si>
  <si>
    <t>LS123005D840STFG09PDWT</t>
  </si>
  <si>
    <t>Output: 10W</t>
  </si>
  <si>
    <t>LS123010D840STFG09PDWT</t>
  </si>
  <si>
    <t>Optic: Performance Wash</t>
  </si>
  <si>
    <t>18'' (450 mm)</t>
  </si>
  <si>
    <t>24'' (600 mm)</t>
  </si>
  <si>
    <t>30'' (750 mm)</t>
  </si>
  <si>
    <t>36'' (900 mm)</t>
  </si>
  <si>
    <t>LS123005D840STPW09PDWT</t>
  </si>
  <si>
    <t>LS123010D840STPW09PDWT</t>
  </si>
  <si>
    <t>Optic: Medium</t>
  </si>
  <si>
    <t>Output: 3W</t>
  </si>
  <si>
    <t>LS123003WE8403MDWT</t>
  </si>
  <si>
    <t>Assumptions:</t>
  </si>
  <si>
    <t xml:space="preserve">Shield: </t>
  </si>
  <si>
    <t>Standard</t>
  </si>
  <si>
    <t xml:space="preserve">Pathway length: </t>
  </si>
  <si>
    <t>24' (7.3 m)</t>
  </si>
  <si>
    <t xml:space="preserve">Pathway width: </t>
  </si>
  <si>
    <t>8' (2.4 m)</t>
  </si>
  <si>
    <t xml:space="preserve">Point spacing: </t>
  </si>
  <si>
    <t>2 x 1.3 ft (0.6 x 0.4 m)</t>
  </si>
  <si>
    <t>Spacing:</t>
  </si>
  <si>
    <t>On Center</t>
  </si>
  <si>
    <t>Tilt:</t>
  </si>
  <si>
    <t>Orientation:</t>
  </si>
  <si>
    <t>*Mounting Height:</t>
  </si>
  <si>
    <t>Center of luminous opening</t>
  </si>
  <si>
    <t>Output: 4W</t>
  </si>
  <si>
    <t>5' (1.5 m) Spacing</t>
  </si>
  <si>
    <t>500+</t>
  </si>
  <si>
    <t>LS1260-04-D-830-F-SQ-MD-FB</t>
  </si>
  <si>
    <t>Output: 8W</t>
  </si>
  <si>
    <t>Height</t>
  </si>
  <si>
    <t>LS1260-08-D-830-F-SQ-MD-FW</t>
  </si>
  <si>
    <t>6'</t>
  </si>
  <si>
    <t>1.5 x 1.2</t>
  </si>
  <si>
    <t>Tilt</t>
  </si>
  <si>
    <t>Orientation</t>
  </si>
  <si>
    <t>Output: 7W</t>
  </si>
  <si>
    <t>6' Path</t>
  </si>
  <si>
    <t>4' (1.2 m) Spacing</t>
  </si>
  <si>
    <t>LS1252-ERP</t>
  </si>
  <si>
    <t>8' Path</t>
  </si>
  <si>
    <t>6' (1.8 m) or 8' (2.4 m)</t>
  </si>
  <si>
    <t>6': 1.5 x 1.2 (0.5 x 0.4 m)</t>
  </si>
  <si>
    <t>8': 2 x 1.3 ft (0.6 x 0.4 m)</t>
  </si>
  <si>
    <t>Product 
Family</t>
  </si>
  <si>
    <t>Model</t>
  </si>
  <si>
    <t>Mounting Height</t>
  </si>
  <si>
    <t>Wattage</t>
  </si>
  <si>
    <t>Optic</t>
  </si>
  <si>
    <t>Min Illuminance</t>
  </si>
  <si>
    <t>Ave Illuminance</t>
  </si>
  <si>
    <t>Sum of Ave / 
Min</t>
  </si>
  <si>
    <t>Sum of Max / 
Min</t>
  </si>
  <si>
    <t>Sum of Spacing</t>
  </si>
  <si>
    <t>Bezel BZ2</t>
  </si>
  <si>
    <t>LS1230</t>
  </si>
  <si>
    <t>2 in (51 mm)</t>
  </si>
  <si>
    <t>5W</t>
  </si>
  <si>
    <t>Floor Graze (FG)</t>
  </si>
  <si>
    <t>0.7 fc (8 lx)</t>
  </si>
  <si>
    <t>4.7 fc (51 lx)</t>
  </si>
  <si>
    <t>0.5 fc (5 lx)</t>
  </si>
  <si>
    <t>3.5 fc (38 lx)</t>
  </si>
  <si>
    <t>0.1 fc (1 lx)</t>
  </si>
  <si>
    <t>3.4 fc (37 lx)</t>
  </si>
  <si>
    <t>2.4 fc (26 lx)</t>
  </si>
  <si>
    <t>(blank)</t>
  </si>
  <si>
    <t xml:space="preserve"> in (0 mm)</t>
  </si>
  <si>
    <t xml:space="preserve"> fc (0 lx)</t>
  </si>
  <si>
    <t>CCT</t>
  </si>
  <si>
    <t>Mounting Height 
(in)</t>
  </si>
  <si>
    <t>Mounting Height 
(mm)</t>
  </si>
  <si>
    <t>Spacing 
(ft)</t>
  </si>
  <si>
    <t>Spacing 
(m)</t>
  </si>
  <si>
    <t>Spacing</t>
  </si>
  <si>
    <t>Min 
(fc)</t>
  </si>
  <si>
    <t>Min 
(lx)</t>
  </si>
  <si>
    <t>Ave 
(fc)</t>
  </si>
  <si>
    <t>Ave 
(lx)</t>
  </si>
  <si>
    <t>Max 
(fc)</t>
  </si>
  <si>
    <t>Max 
(lx)</t>
  </si>
  <si>
    <t>Max Illuminance</t>
  </si>
  <si>
    <t>Path 
Length (ft)</t>
  </si>
  <si>
    <t>Path 
Length (m)</t>
  </si>
  <si>
    <t>Path 
Width</t>
  </si>
  <si>
    <t>Path 
Width (m)</t>
  </si>
  <si>
    <t>Point 
Spacing (ft)</t>
  </si>
  <si>
    <t>Point 
Spacing (m)</t>
  </si>
  <si>
    <t>IES File</t>
  </si>
  <si>
    <t>4000K</t>
  </si>
  <si>
    <t>2.0' x 1.3'</t>
  </si>
  <si>
    <t>0.6 x 0.4 m</t>
  </si>
  <si>
    <t>LX123005D840STFW09DPWT</t>
  </si>
  <si>
    <t>LS123005D840STFW09DPWT</t>
  </si>
  <si>
    <t>1 fc</t>
  </si>
  <si>
    <t>lux</t>
  </si>
  <si>
    <t>Units</t>
  </si>
  <si>
    <t>1 ft</t>
  </si>
  <si>
    <t>m</t>
  </si>
  <si>
    <t>Imperial</t>
  </si>
  <si>
    <t>in</t>
  </si>
  <si>
    <t>ft</t>
  </si>
  <si>
    <t>1 in</t>
  </si>
  <si>
    <t>mm</t>
  </si>
  <si>
    <t>Metric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</si>
</sst>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0_);_(* \(#,##0.0\);_(* &quot;-&quot;??_);_(@_)"/>
  </numFmts>
  <fonts count="13" x14ac:knownFonts="1">
    <font>
      <sz val="11"/>
      <color theme="1"/>
      <name val="Calibri"/>
      <family val="2"/>
      <scheme val="minor"/>
    </font>
    <font>
      <sz val="18"/>
      <color theme="3"/>
      <name val="Calibri Light"/>
      <family val="2"/>
      <scheme val="major"/>
    </font>
    <font>
      <sz val="11"/>
      <color theme="5"/>
      <name val="Calibri"/>
      <family val="2"/>
      <scheme val="minor"/>
    </font>
    <font>
      <sz val="11"/>
      <color theme="9"/>
      <name val="Calibri"/>
      <family val="2"/>
      <scheme val="minor"/>
    </font>
    <font>
      <b/>
      <sz val="11"/>
      <color theme="5"/>
      <name val="Calibri"/>
      <family val="2"/>
      <scheme val="minor"/>
    </font>
    <font>
      <sz val="11"/>
      <name val="Calibri"/>
      <family val="2"/>
      <scheme val="minor"/>
    </font>
    <font>
      <b/>
      <sz val="15"/>
      <color theme="3"/>
      <name val="Calibri"/>
      <family val="2"/>
      <scheme val="minor"/>
    </font>
    <font>
      <i/>
      <sz val="11"/>
      <color rgb="FF7F7F7F"/>
      <name val="Calibri"/>
      <family val="2"/>
      <scheme val="minor"/>
    </font>
    <font>
      <sz val="11"/>
      <color theme="1"/>
      <name val="Calibri"/>
      <family val="2"/>
    </font>
    <font>
      <b/>
      <sz val="11"/>
      <color theme="4" tint="-0.24994659260841701"/>
      <name val="Calibri"/>
      <family val="2"/>
      <scheme val="minor"/>
    </font>
    <font>
      <b/>
      <sz val="11"/>
      <color theme="4" tint="-0.249977111117893"/>
      <name val="Calibri"/>
      <family val="2"/>
      <scheme val="minor"/>
    </font>
    <font>
      <sz val="11"/>
      <color theme="2" tint="-0.499984740745262"/>
      <name val="Calibri"/>
      <family val="2"/>
      <scheme val="minor"/>
    </font>
    <font>
      <sz val="11"/>
      <color theme="1"/>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5" tint="0.59999389629810485"/>
        <bgColor indexed="64"/>
      </patternFill>
    </fill>
  </fills>
  <borders count="2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theme="1" tint="0.499984740745262"/>
      </left>
      <right/>
      <top style="medium">
        <color theme="1" tint="0.499984740745262"/>
      </top>
      <bottom style="thin">
        <color theme="0" tint="-0.34998626667073579"/>
      </bottom>
      <diagonal/>
    </border>
    <border>
      <left/>
      <right/>
      <top style="medium">
        <color theme="1" tint="0.499984740745262"/>
      </top>
      <bottom style="thin">
        <color theme="0" tint="-0.34998626667073579"/>
      </bottom>
      <diagonal/>
    </border>
    <border>
      <left/>
      <right style="medium">
        <color theme="1" tint="0.499984740745262"/>
      </right>
      <top style="medium">
        <color theme="1" tint="0.499984740745262"/>
      </top>
      <bottom style="thin">
        <color theme="0" tint="-0.34998626667073579"/>
      </bottom>
      <diagonal/>
    </border>
    <border>
      <left style="thin">
        <color theme="0" tint="-0.34998626667073579"/>
      </left>
      <right style="medium">
        <color theme="1" tint="0.499984740745262"/>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1" tint="0.499984740745262"/>
      </bottom>
      <diagonal/>
    </border>
    <border>
      <left style="thin">
        <color theme="0" tint="-0.34998626667073579"/>
      </left>
      <right style="medium">
        <color theme="1" tint="0.499984740745262"/>
      </right>
      <top style="thin">
        <color theme="0" tint="-0.34998626667073579"/>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style="thin">
        <color theme="0" tint="-0.34998626667073579"/>
      </top>
      <bottom style="thin">
        <color theme="0" tint="-0.34998626667073579"/>
      </bottom>
      <diagonal/>
    </border>
    <border>
      <left style="medium">
        <color theme="1" tint="0.499984740745262"/>
      </left>
      <right style="medium">
        <color theme="1" tint="0.499984740745262"/>
      </right>
      <top style="thin">
        <color theme="0" tint="-0.34998626667073579"/>
      </top>
      <bottom style="medium">
        <color theme="1" tint="0.499984740745262"/>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1" tint="0.499984740745262"/>
      </bottom>
      <diagonal/>
    </border>
    <border>
      <left style="medium">
        <color theme="1" tint="0.499984740745262"/>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theme="1" tint="0.499984740745262"/>
      </left>
      <right/>
      <top style="thin">
        <color theme="0" tint="-0.34998626667073579"/>
      </top>
      <bottom style="medium">
        <color theme="1" tint="0.499984740745262"/>
      </bottom>
      <diagonal/>
    </border>
    <border>
      <left/>
      <right/>
      <top style="thin">
        <color theme="0" tint="-0.34998626667073579"/>
      </top>
      <bottom style="medium">
        <color theme="1" tint="0.499984740745262"/>
      </bottom>
      <diagonal/>
    </border>
    <border>
      <left style="thin">
        <color theme="0" tint="-0.34998626667073579"/>
      </left>
      <right/>
      <top style="thin">
        <color theme="0" tint="-0.34998626667073579"/>
      </top>
      <bottom style="medium">
        <color theme="1" tint="0.499984740745262"/>
      </bottom>
      <diagonal/>
    </border>
    <border>
      <left style="thin">
        <color rgb="FF7F7F7F"/>
      </left>
      <right style="thin">
        <color rgb="FF7F7F7F"/>
      </right>
      <top style="thin">
        <color rgb="FF7F7F7F"/>
      </top>
      <bottom style="thin">
        <color rgb="FF7F7F7F"/>
      </bottom>
      <diagonal/>
    </border>
    <border>
      <left style="mediumDashed">
        <color theme="1" tint="0.499984740745262"/>
      </left>
      <right/>
      <top style="mediumDashed">
        <color theme="1" tint="0.499984740745262"/>
      </top>
      <bottom/>
      <diagonal/>
    </border>
    <border>
      <left/>
      <right/>
      <top style="mediumDashed">
        <color theme="1" tint="0.499984740745262"/>
      </top>
      <bottom/>
      <diagonal/>
    </border>
    <border>
      <left/>
      <right style="mediumDashed">
        <color theme="1" tint="0.499984740745262"/>
      </right>
      <top style="mediumDashed">
        <color theme="1" tint="0.499984740745262"/>
      </top>
      <bottom/>
      <diagonal/>
    </border>
    <border>
      <left style="mediumDashed">
        <color theme="1" tint="0.499984740745262"/>
      </left>
      <right/>
      <top/>
      <bottom/>
      <diagonal/>
    </border>
    <border>
      <left/>
      <right style="mediumDashed">
        <color theme="1" tint="0.499984740745262"/>
      </right>
      <top/>
      <bottom/>
      <diagonal/>
    </border>
    <border>
      <left style="mediumDashed">
        <color theme="1" tint="0.499984740745262"/>
      </left>
      <right/>
      <top/>
      <bottom style="mediumDashed">
        <color theme="1" tint="0.499984740745262"/>
      </bottom>
      <diagonal/>
    </border>
    <border>
      <left/>
      <right/>
      <top/>
      <bottom style="mediumDashed">
        <color theme="1" tint="0.499984740745262"/>
      </bottom>
      <diagonal/>
    </border>
    <border>
      <left/>
      <right style="mediumDashed">
        <color theme="1" tint="0.499984740745262"/>
      </right>
      <top/>
      <bottom style="mediumDashed">
        <color theme="1" tint="0.499984740745262"/>
      </bottom>
      <diagonal/>
    </border>
  </borders>
  <cellStyleXfs count="7">
    <xf numFmtId="0" fontId="0" fillId="0" borderId="0"/>
    <xf numFmtId="0" fontId="1" fillId="0" borderId="0" applyNumberFormat="0" applyFill="0" applyBorder="0" applyAlignment="0" applyProtection="0"/>
    <xf numFmtId="0" fontId="4" fillId="0" borderId="0" applyNumberFormat="0" applyFill="0" applyBorder="0" applyAlignment="0" applyProtection="0"/>
    <xf numFmtId="0" fontId="6" fillId="0" borderId="0" applyNumberFormat="0" applyFill="0" applyAlignment="0" applyProtection="0"/>
    <xf numFmtId="0" fontId="9" fillId="2" borderId="20" applyNumberFormat="0" applyAlignment="0" applyProtection="0"/>
    <xf numFmtId="0" fontId="7" fillId="0" borderId="0" applyNumberFormat="0" applyFill="0" applyBorder="0" applyAlignment="0" applyProtection="0"/>
    <xf numFmtId="43" fontId="12" fillId="0" borderId="0" applyFont="0" applyFill="0" applyBorder="0" applyAlignment="0" applyProtection="0"/>
  </cellStyleXfs>
  <cellXfs count="159">
    <xf numFmtId="0" fontId="0" fillId="0" borderId="0" xfId="0"/>
    <xf numFmtId="0" fontId="0" fillId="0" borderId="0" xfId="0" applyAlignment="1">
      <alignment vertical="top"/>
    </xf>
    <xf numFmtId="0" fontId="0" fillId="0" borderId="0" xfId="0" applyAlignment="1">
      <alignment horizontal="left"/>
    </xf>
    <xf numFmtId="0" fontId="2" fillId="0" borderId="0" xfId="0" applyFont="1"/>
    <xf numFmtId="0" fontId="3" fillId="0" borderId="0" xfId="0" applyFont="1"/>
    <xf numFmtId="0" fontId="1" fillId="0" borderId="0" xfId="1"/>
    <xf numFmtId="0" fontId="4" fillId="0" borderId="0" xfId="2"/>
    <xf numFmtId="0" fontId="0" fillId="0" borderId="0" xfId="0" applyBorder="1"/>
    <xf numFmtId="0" fontId="2" fillId="0" borderId="0" xfId="0" applyFont="1" applyBorder="1"/>
    <xf numFmtId="0" fontId="3" fillId="0" borderId="0" xfId="0" applyFont="1" applyBorder="1"/>
    <xf numFmtId="164" fontId="0" fillId="0" borderId="0" xfId="0" applyNumberFormat="1" applyBorder="1"/>
    <xf numFmtId="164" fontId="5" fillId="0" borderId="1" xfId="0" applyNumberFormat="1" applyFont="1" applyBorder="1"/>
    <xf numFmtId="0" fontId="5" fillId="0" borderId="0" xfId="0" applyFont="1"/>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164" fontId="5" fillId="0" borderId="6" xfId="0" applyNumberFormat="1" applyFont="1" applyBorder="1"/>
    <xf numFmtId="164" fontId="5" fillId="0" borderId="6" xfId="0" applyNumberFormat="1" applyFont="1" applyFill="1" applyBorder="1"/>
    <xf numFmtId="164" fontId="5" fillId="0" borderId="7" xfId="0" applyNumberFormat="1" applyFont="1" applyBorder="1"/>
    <xf numFmtId="164" fontId="5" fillId="0" borderId="8" xfId="0" applyNumberFormat="1" applyFont="1" applyBorder="1"/>
    <xf numFmtId="0" fontId="0" fillId="0" borderId="9" xfId="0" applyBorder="1" applyAlignment="1">
      <alignment vertical="top" wrapText="1"/>
    </xf>
    <xf numFmtId="0" fontId="5" fillId="0" borderId="11" xfId="0" applyFont="1" applyBorder="1"/>
    <xf numFmtId="0" fontId="5" fillId="0" borderId="12" xfId="0" applyFont="1" applyBorder="1"/>
    <xf numFmtId="0" fontId="5" fillId="0" borderId="13" xfId="0" applyFont="1" applyBorder="1"/>
    <xf numFmtId="0" fontId="5" fillId="0" borderId="14" xfId="0" applyFont="1" applyBorder="1"/>
    <xf numFmtId="164" fontId="5" fillId="0" borderId="15" xfId="0" applyNumberFormat="1" applyFont="1" applyBorder="1"/>
    <xf numFmtId="0" fontId="5" fillId="0" borderId="16" xfId="0" applyFont="1" applyBorder="1"/>
    <xf numFmtId="164" fontId="5" fillId="0" borderId="17" xfId="0" applyNumberFormat="1" applyFont="1" applyBorder="1"/>
    <xf numFmtId="0" fontId="5" fillId="0" borderId="18" xfId="0" applyFont="1" applyBorder="1"/>
    <xf numFmtId="0" fontId="5" fillId="0" borderId="15" xfId="0" applyFont="1" applyBorder="1"/>
    <xf numFmtId="0" fontId="5" fillId="0" borderId="17" xfId="0" applyFont="1" applyBorder="1"/>
    <xf numFmtId="164" fontId="5" fillId="0" borderId="8" xfId="0" applyNumberFormat="1" applyFont="1" applyFill="1" applyBorder="1"/>
    <xf numFmtId="0" fontId="4" fillId="0" borderId="0" xfId="2" applyFill="1"/>
    <xf numFmtId="0" fontId="0" fillId="0" borderId="0" xfId="0" applyFill="1"/>
    <xf numFmtId="164" fontId="5" fillId="0" borderId="7" xfId="0" applyNumberFormat="1" applyFont="1" applyFill="1" applyBorder="1"/>
    <xf numFmtId="164" fontId="5" fillId="0" borderId="1" xfId="0" applyNumberFormat="1" applyFont="1" applyFill="1" applyBorder="1"/>
    <xf numFmtId="1" fontId="5" fillId="0" borderId="16" xfId="0" applyNumberFormat="1" applyFont="1" applyBorder="1"/>
    <xf numFmtId="0" fontId="5" fillId="0" borderId="2" xfId="0" applyFont="1" applyBorder="1"/>
    <xf numFmtId="164" fontId="5" fillId="0" borderId="2" xfId="0" applyNumberFormat="1" applyFont="1" applyBorder="1"/>
    <xf numFmtId="164" fontId="5" fillId="0" borderId="15" xfId="0" applyNumberFormat="1" applyFont="1" applyFill="1" applyBorder="1"/>
    <xf numFmtId="0" fontId="5" fillId="0" borderId="16" xfId="0" applyFont="1" applyFill="1" applyBorder="1"/>
    <xf numFmtId="0" fontId="5" fillId="0" borderId="13" xfId="0" applyFont="1" applyFill="1" applyBorder="1"/>
    <xf numFmtId="0" fontId="5" fillId="0" borderId="2" xfId="0" applyFont="1" applyFill="1" applyBorder="1"/>
    <xf numFmtId="0" fontId="5" fillId="0" borderId="17" xfId="0" applyFont="1" applyFill="1" applyBorder="1"/>
    <xf numFmtId="0" fontId="5" fillId="0" borderId="18" xfId="0" applyFont="1" applyFill="1" applyBorder="1"/>
    <xf numFmtId="0" fontId="5" fillId="0" borderId="14" xfId="0" applyFont="1" applyFill="1" applyBorder="1"/>
    <xf numFmtId="0" fontId="5" fillId="0" borderId="19" xfId="0" applyFont="1" applyFill="1" applyBorder="1"/>
    <xf numFmtId="0" fontId="5" fillId="0" borderId="19" xfId="0" applyFont="1" applyBorder="1"/>
    <xf numFmtId="164" fontId="5" fillId="0" borderId="19" xfId="0" applyNumberFormat="1" applyFont="1" applyBorder="1"/>
    <xf numFmtId="0" fontId="5" fillId="0" borderId="15" xfId="0" applyFont="1" applyFill="1" applyBorder="1"/>
    <xf numFmtId="0" fontId="5" fillId="0" borderId="1" xfId="0" applyFont="1" applyBorder="1"/>
    <xf numFmtId="0" fontId="5" fillId="0" borderId="6" xfId="0" applyFont="1" applyBorder="1"/>
    <xf numFmtId="164" fontId="5" fillId="0" borderId="2" xfId="0" applyNumberFormat="1" applyFont="1" applyFill="1" applyBorder="1"/>
    <xf numFmtId="164" fontId="5" fillId="0" borderId="17" xfId="0" applyNumberFormat="1" applyFont="1" applyFill="1" applyBorder="1"/>
    <xf numFmtId="164" fontId="5" fillId="0" borderId="19" xfId="0" applyNumberFormat="1" applyFont="1" applyFill="1" applyBorder="1"/>
    <xf numFmtId="0" fontId="0" fillId="0" borderId="10" xfId="0" applyBorder="1" applyAlignment="1">
      <alignment horizontal="left" vertical="top"/>
    </xf>
    <xf numFmtId="0" fontId="0" fillId="0" borderId="15" xfId="0" applyBorder="1" applyAlignment="1">
      <alignment vertical="top"/>
    </xf>
    <xf numFmtId="0" fontId="0" fillId="0" borderId="16" xfId="0" applyBorder="1" applyAlignment="1">
      <alignment vertical="top"/>
    </xf>
    <xf numFmtId="0" fontId="0" fillId="0" borderId="13" xfId="0" applyBorder="1" applyAlignment="1">
      <alignment vertical="top"/>
    </xf>
    <xf numFmtId="0" fontId="0" fillId="0" borderId="2" xfId="0" applyBorder="1" applyAlignment="1">
      <alignment vertical="top"/>
    </xf>
    <xf numFmtId="0" fontId="0" fillId="0" borderId="1" xfId="0" applyBorder="1" applyAlignment="1">
      <alignment vertical="top" wrapText="1"/>
    </xf>
    <xf numFmtId="0" fontId="0" fillId="0" borderId="6" xfId="0" applyBorder="1" applyAlignment="1">
      <alignment vertical="top" wrapText="1"/>
    </xf>
    <xf numFmtId="0" fontId="6" fillId="0" borderId="0" xfId="3"/>
    <xf numFmtId="0" fontId="10" fillId="0" borderId="0" xfId="2" applyFont="1" applyBorder="1" applyAlignment="1">
      <alignment horizontal="left"/>
    </xf>
    <xf numFmtId="0" fontId="4" fillId="0" borderId="0" xfId="2" applyBorder="1"/>
    <xf numFmtId="0" fontId="7" fillId="0" borderId="0" xfId="5" applyBorder="1" applyAlignment="1">
      <alignment horizontal="right"/>
    </xf>
    <xf numFmtId="0" fontId="8" fillId="0" borderId="0" xfId="0" applyFont="1" applyBorder="1"/>
    <xf numFmtId="0" fontId="0" fillId="0" borderId="21" xfId="0" applyBorder="1"/>
    <xf numFmtId="0" fontId="0" fillId="0" borderId="22" xfId="0" applyBorder="1"/>
    <xf numFmtId="0" fontId="0" fillId="0" borderId="23" xfId="0" applyBorder="1"/>
    <xf numFmtId="0" fontId="4" fillId="0" borderId="24" xfId="2" applyBorder="1"/>
    <xf numFmtId="0" fontId="4" fillId="0" borderId="25" xfId="2" applyBorder="1"/>
    <xf numFmtId="0" fontId="0" fillId="0" borderId="26" xfId="0" applyBorder="1"/>
    <xf numFmtId="0" fontId="0" fillId="0" borderId="27" xfId="0" applyBorder="1"/>
    <xf numFmtId="0" fontId="0" fillId="0" borderId="28" xfId="0" applyBorder="1"/>
    <xf numFmtId="164" fontId="9" fillId="2" borderId="20" xfId="4" applyNumberFormat="1" applyBorder="1" applyProtection="1">
      <protection locked="0"/>
    </xf>
    <xf numFmtId="0" fontId="1" fillId="0" borderId="0" xfId="1" applyProtection="1"/>
    <xf numFmtId="0" fontId="0" fillId="0" borderId="0" xfId="0" applyProtection="1"/>
    <xf numFmtId="0" fontId="0" fillId="0" borderId="21" xfId="0" applyBorder="1" applyProtection="1"/>
    <xf numFmtId="0" fontId="0" fillId="0" borderId="22" xfId="0" applyBorder="1" applyProtection="1"/>
    <xf numFmtId="0" fontId="0" fillId="0" borderId="23" xfId="0" applyBorder="1" applyProtection="1"/>
    <xf numFmtId="0" fontId="4" fillId="0" borderId="0" xfId="2" applyProtection="1"/>
    <xf numFmtId="0" fontId="4" fillId="0" borderId="24" xfId="2" applyBorder="1" applyProtection="1"/>
    <xf numFmtId="0" fontId="10" fillId="0" borderId="0" xfId="2" applyFont="1" applyBorder="1" applyAlignment="1" applyProtection="1">
      <alignment horizontal="left"/>
    </xf>
    <xf numFmtId="0" fontId="4" fillId="0" borderId="0" xfId="2" applyBorder="1" applyProtection="1"/>
    <xf numFmtId="0" fontId="4" fillId="0" borderId="25" xfId="2" applyBorder="1" applyProtection="1"/>
    <xf numFmtId="0" fontId="4" fillId="0" borderId="0" xfId="2" applyFill="1" applyProtection="1"/>
    <xf numFmtId="0" fontId="7" fillId="0" borderId="0" xfId="5" applyBorder="1" applyAlignment="1" applyProtection="1">
      <alignment horizontal="right"/>
    </xf>
    <xf numFmtId="0" fontId="8" fillId="0" borderId="0" xfId="0" applyFont="1" applyBorder="1" applyProtection="1"/>
    <xf numFmtId="0" fontId="0" fillId="0" borderId="0" xfId="0" applyBorder="1" applyProtection="1"/>
    <xf numFmtId="0" fontId="0" fillId="0" borderId="0" xfId="0" applyFill="1" applyProtection="1"/>
    <xf numFmtId="0" fontId="0" fillId="0" borderId="26" xfId="0" applyBorder="1" applyProtection="1"/>
    <xf numFmtId="0" fontId="0" fillId="0" borderId="27" xfId="0" applyBorder="1" applyProtection="1"/>
    <xf numFmtId="0" fontId="0" fillId="0" borderId="28" xfId="0" applyBorder="1" applyProtection="1"/>
    <xf numFmtId="0" fontId="0" fillId="0" borderId="9" xfId="0" applyBorder="1" applyAlignment="1" applyProtection="1">
      <alignment vertical="top" wrapText="1"/>
    </xf>
    <xf numFmtId="0" fontId="0" fillId="0" borderId="3" xfId="0" applyBorder="1" applyAlignment="1" applyProtection="1">
      <alignment horizontal="left"/>
    </xf>
    <xf numFmtId="0" fontId="0" fillId="0" borderId="4" xfId="0" applyBorder="1" applyAlignment="1" applyProtection="1">
      <alignment horizontal="left"/>
    </xf>
    <xf numFmtId="0" fontId="0" fillId="0" borderId="5" xfId="0" applyBorder="1" applyAlignment="1" applyProtection="1">
      <alignment horizontal="left"/>
    </xf>
    <xf numFmtId="0" fontId="0" fillId="0" borderId="0" xfId="0" applyAlignment="1" applyProtection="1">
      <alignment horizontal="left"/>
    </xf>
    <xf numFmtId="0" fontId="0" fillId="0" borderId="10" xfId="0" applyBorder="1" applyAlignment="1" applyProtection="1">
      <alignment horizontal="left" vertical="top"/>
    </xf>
    <xf numFmtId="0" fontId="0" fillId="0" borderId="15" xfId="0" applyBorder="1" applyAlignment="1" applyProtection="1">
      <alignment vertical="top"/>
    </xf>
    <xf numFmtId="0" fontId="0" fillId="0" borderId="16" xfId="0" applyBorder="1" applyAlignment="1" applyProtection="1">
      <alignment vertical="top"/>
    </xf>
    <xf numFmtId="0" fontId="0" fillId="0" borderId="13" xfId="0" applyBorder="1" applyAlignment="1" applyProtection="1">
      <alignment vertical="top"/>
    </xf>
    <xf numFmtId="0" fontId="0" fillId="0" borderId="2" xfId="0" applyBorder="1" applyAlignment="1" applyProtection="1">
      <alignment vertical="top"/>
    </xf>
    <xf numFmtId="0" fontId="0" fillId="0" borderId="1" xfId="0" applyBorder="1" applyAlignment="1" applyProtection="1">
      <alignment vertical="top" wrapText="1"/>
    </xf>
    <xf numFmtId="0" fontId="0" fillId="0" borderId="6" xfId="0" applyBorder="1" applyAlignment="1" applyProtection="1">
      <alignment vertical="top" wrapText="1"/>
    </xf>
    <xf numFmtId="0" fontId="0" fillId="0" borderId="0" xfId="0" applyAlignment="1" applyProtection="1">
      <alignment vertical="top"/>
    </xf>
    <xf numFmtId="0" fontId="5" fillId="0" borderId="11" xfId="0" applyFont="1" applyBorder="1" applyProtection="1"/>
    <xf numFmtId="164" fontId="5" fillId="0" borderId="15" xfId="0" applyNumberFormat="1" applyFont="1" applyBorder="1" applyProtection="1"/>
    <xf numFmtId="0" fontId="5" fillId="0" borderId="16" xfId="0" applyFont="1" applyBorder="1" applyProtection="1"/>
    <xf numFmtId="0" fontId="5" fillId="0" borderId="13" xfId="0" applyFont="1" applyBorder="1" applyProtection="1"/>
    <xf numFmtId="0" fontId="5" fillId="0" borderId="2" xfId="0" applyFont="1" applyBorder="1" applyProtection="1"/>
    <xf numFmtId="0" fontId="5" fillId="0" borderId="1" xfId="0" applyFont="1" applyBorder="1" applyProtection="1"/>
    <xf numFmtId="0" fontId="5" fillId="0" borderId="6" xfId="0" applyFont="1" applyBorder="1" applyProtection="1"/>
    <xf numFmtId="0" fontId="5" fillId="0" borderId="15" xfId="0" applyFont="1" applyBorder="1" applyProtection="1"/>
    <xf numFmtId="0" fontId="5" fillId="0" borderId="0" xfId="0" applyFont="1" applyProtection="1"/>
    <xf numFmtId="1" fontId="5" fillId="0" borderId="16" xfId="0" applyNumberFormat="1" applyFont="1" applyBorder="1" applyProtection="1"/>
    <xf numFmtId="164" fontId="5" fillId="0" borderId="1" xfId="0" applyNumberFormat="1" applyFont="1" applyBorder="1" applyProtection="1"/>
    <xf numFmtId="164" fontId="5" fillId="0" borderId="6" xfId="0" applyNumberFormat="1" applyFont="1" applyBorder="1" applyProtection="1"/>
    <xf numFmtId="164" fontId="5" fillId="0" borderId="15" xfId="0" applyNumberFormat="1" applyFont="1" applyFill="1" applyBorder="1" applyProtection="1"/>
    <xf numFmtId="0" fontId="5" fillId="0" borderId="16" xfId="0" applyFont="1" applyFill="1" applyBorder="1" applyProtection="1"/>
    <xf numFmtId="0" fontId="5" fillId="0" borderId="13" xfId="0" applyFont="1" applyFill="1" applyBorder="1" applyProtection="1"/>
    <xf numFmtId="0" fontId="5" fillId="0" borderId="2" xfId="0" applyFont="1" applyFill="1" applyBorder="1" applyProtection="1"/>
    <xf numFmtId="164" fontId="5" fillId="0" borderId="1" xfId="0" applyNumberFormat="1" applyFont="1" applyFill="1" applyBorder="1" applyProtection="1"/>
    <xf numFmtId="164" fontId="5" fillId="0" borderId="6" xfId="0" applyNumberFormat="1" applyFont="1" applyFill="1" applyBorder="1" applyProtection="1"/>
    <xf numFmtId="0" fontId="5" fillId="0" borderId="15" xfId="0" applyFont="1" applyFill="1" applyBorder="1" applyProtection="1"/>
    <xf numFmtId="164" fontId="5" fillId="0" borderId="2" xfId="0" applyNumberFormat="1" applyFont="1" applyFill="1" applyBorder="1" applyProtection="1"/>
    <xf numFmtId="0" fontId="5" fillId="0" borderId="12" xfId="0" applyFont="1" applyBorder="1" applyProtection="1"/>
    <xf numFmtId="0" fontId="5" fillId="0" borderId="17" xfId="0" applyFont="1" applyBorder="1" applyProtection="1"/>
    <xf numFmtId="0" fontId="5" fillId="0" borderId="18" xfId="0" applyFont="1" applyBorder="1" applyProtection="1"/>
    <xf numFmtId="0" fontId="5" fillId="0" borderId="14" xfId="0" applyFont="1" applyBorder="1" applyProtection="1"/>
    <xf numFmtId="0" fontId="5" fillId="0" borderId="19" xfId="0" applyFont="1" applyBorder="1" applyProtection="1"/>
    <xf numFmtId="164" fontId="5" fillId="0" borderId="7" xfId="0" applyNumberFormat="1" applyFont="1" applyBorder="1" applyProtection="1"/>
    <xf numFmtId="164" fontId="5" fillId="0" borderId="8" xfId="0" applyNumberFormat="1" applyFont="1" applyBorder="1" applyProtection="1"/>
    <xf numFmtId="164" fontId="5" fillId="0" borderId="17" xfId="0" applyNumberFormat="1" applyFont="1" applyFill="1" applyBorder="1" applyProtection="1"/>
    <xf numFmtId="0" fontId="5" fillId="0" borderId="18" xfId="0" applyFont="1" applyFill="1" applyBorder="1" applyProtection="1"/>
    <xf numFmtId="0" fontId="5" fillId="0" borderId="14" xfId="0" applyFont="1" applyFill="1" applyBorder="1" applyProtection="1"/>
    <xf numFmtId="0" fontId="5" fillId="0" borderId="19" xfId="0" applyFont="1" applyFill="1" applyBorder="1" applyProtection="1"/>
    <xf numFmtId="164" fontId="5" fillId="0" borderId="7" xfId="0" applyNumberFormat="1" applyFont="1" applyFill="1" applyBorder="1" applyProtection="1"/>
    <xf numFmtId="164" fontId="5" fillId="0" borderId="8" xfId="0" applyNumberFormat="1" applyFont="1" applyFill="1" applyBorder="1" applyProtection="1"/>
    <xf numFmtId="0" fontId="5" fillId="0" borderId="17" xfId="0" applyFont="1" applyFill="1" applyBorder="1" applyProtection="1"/>
    <xf numFmtId="164" fontId="5" fillId="0" borderId="19" xfId="0" applyNumberFormat="1" applyFont="1" applyFill="1" applyBorder="1" applyProtection="1"/>
    <xf numFmtId="0" fontId="2" fillId="0" borderId="0" xfId="0" applyFont="1" applyBorder="1" applyProtection="1"/>
    <xf numFmtId="0" fontId="3" fillId="0" borderId="0" xfId="0" applyFont="1" applyBorder="1" applyProtection="1"/>
    <xf numFmtId="164" fontId="0" fillId="0" borderId="0" xfId="0" applyNumberFormat="1" applyBorder="1" applyProtection="1"/>
    <xf numFmtId="0" fontId="3" fillId="0" borderId="0" xfId="0" applyFont="1" applyProtection="1"/>
    <xf numFmtId="0" fontId="0" fillId="0" borderId="0" xfId="0" applyFont="1"/>
    <xf numFmtId="0" fontId="0" fillId="0" borderId="0" xfId="0" applyNumberFormat="1"/>
    <xf numFmtId="0" fontId="0" fillId="0" borderId="0" xfId="0" pivotButton="1"/>
    <xf numFmtId="164" fontId="0" fillId="0" borderId="0" xfId="0" applyNumberFormat="1"/>
    <xf numFmtId="1" fontId="0" fillId="0" borderId="0" xfId="0" applyNumberFormat="1"/>
    <xf numFmtId="165" fontId="0" fillId="0" borderId="0" xfId="6" applyNumberFormat="1" applyFont="1"/>
    <xf numFmtId="0" fontId="0" fillId="0" borderId="0" xfId="0" applyNumberFormat="1" applyAlignment="1">
      <alignment vertical="top" wrapText="1"/>
    </xf>
    <xf numFmtId="0" fontId="0" fillId="0" borderId="0" xfId="0" applyNumberFormat="1" applyAlignment="1">
      <alignment vertical="top"/>
    </xf>
    <xf numFmtId="0" fontId="0" fillId="0" borderId="0" xfId="6" applyNumberFormat="1" applyFont="1" applyAlignment="1">
      <alignment vertical="top" wrapText="1"/>
    </xf>
    <xf numFmtId="0" fontId="0" fillId="3" borderId="0" xfId="6" applyNumberFormat="1" applyFont="1" applyFill="1" applyAlignment="1">
      <alignment vertical="top" wrapText="1"/>
    </xf>
    <xf numFmtId="0" fontId="0" fillId="3" borderId="0" xfId="0" applyNumberFormat="1" applyFill="1" applyAlignment="1">
      <alignment vertical="top" wrapText="1"/>
    </xf>
    <xf numFmtId="1" fontId="0" fillId="0" borderId="0" xfId="6" applyNumberFormat="1" applyFont="1"/>
    <xf numFmtId="2" fontId="5" fillId="0" borderId="15" xfId="0" applyNumberFormat="1" applyFont="1" applyBorder="1"/>
  </cellXfs>
  <cellStyles count="7">
    <cellStyle name="Comma" xfId="6" builtinId="3"/>
    <cellStyle name="Explanatory Text" xfId="5" builtinId="53"/>
    <cellStyle name="Heading 1" xfId="3" builtinId="16" customBuiltin="1"/>
    <cellStyle name="Heading 4" xfId="2" builtinId="19" customBuiltin="1"/>
    <cellStyle name="Input" xfId="4" builtinId="20" customBuiltin="1"/>
    <cellStyle name="Normal" xfId="0" builtinId="0"/>
    <cellStyle name="Title" xfId="1" builtinId="15"/>
  </cellStyles>
  <dxfs count="39">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5" formatCode="_(* #,##0.0_);_(* \(#,##0.0\);_(* &quot;-&quot;??_);_(@_)"/>
    </dxf>
    <dxf>
      <numFmt numFmtId="165" formatCode="_(* #,##0.0_);_(* \(#,##0.0\);_(* &quot;-&quot;??_);_(@_)"/>
    </dxf>
    <dxf>
      <numFmt numFmtId="165" formatCode="_(* #,##0.0_);_(* \(#,##0.0\);_(* &quot;-&quot;??_);_(@_)"/>
    </dxf>
    <dxf>
      <numFmt numFmtId="165" formatCode="_(* #,##0.0_);_(* \(#,##0.0\);_(* &quot;-&quot;??_);_(@_)"/>
    </dxf>
    <dxf>
      <numFmt numFmtId="1" formatCode="0"/>
    </dxf>
    <dxf>
      <numFmt numFmtId="165" formatCode="_(* #,##0.0_);_(* \(#,##0.0\);_(* &quot;-&quot;??_);_(@_)"/>
    </dxf>
    <dxf>
      <numFmt numFmtId="0" formatCode="General"/>
      <alignment horizontal="general" vertical="top" textRotation="0" wrapText="1" indent="0" justifyLastLine="0" shrinkToFit="0" readingOrder="0"/>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
      <font>
        <color rgb="FF00B050"/>
      </font>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microsoft.com/office/2007/relationships/slicerCache" Target="slicerCaches/slicerCache6.xml"/><Relationship Id="rId10" Type="http://schemas.microsoft.com/office/2007/relationships/slicerCache" Target="slicerCaches/slicerCache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microsoft.com/office/2007/relationships/slicerCache" Target="slicerCaches/slicerCache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65927</xdr:colOff>
      <xdr:row>2</xdr:row>
      <xdr:rowOff>46990</xdr:rowOff>
    </xdr:to>
    <xdr:pic>
      <xdr:nvPicPr>
        <xdr:cNvPr id="3" name="Picture 2">
          <a:extLst>
            <a:ext uri="{FF2B5EF4-FFF2-40B4-BE49-F238E27FC236}">
              <a16:creationId xmlns:a16="http://schemas.microsoft.com/office/drawing/2014/main" id="{D19A1AEB-E828-4596-B2E1-20DBB74698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61527" cy="4089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65927</xdr:colOff>
      <xdr:row>2</xdr:row>
      <xdr:rowOff>53340</xdr:rowOff>
    </xdr:to>
    <xdr:pic>
      <xdr:nvPicPr>
        <xdr:cNvPr id="2" name="Picture 1">
          <a:extLst>
            <a:ext uri="{FF2B5EF4-FFF2-40B4-BE49-F238E27FC236}">
              <a16:creationId xmlns:a16="http://schemas.microsoft.com/office/drawing/2014/main" id="{43F17728-FA99-4401-9AA6-2545C7C0A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61527" cy="4089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65927</xdr:colOff>
      <xdr:row>2</xdr:row>
      <xdr:rowOff>53340</xdr:rowOff>
    </xdr:to>
    <xdr:pic>
      <xdr:nvPicPr>
        <xdr:cNvPr id="2" name="Picture 1">
          <a:extLst>
            <a:ext uri="{FF2B5EF4-FFF2-40B4-BE49-F238E27FC236}">
              <a16:creationId xmlns:a16="http://schemas.microsoft.com/office/drawing/2014/main" id="{98B11F42-6427-43F2-AA19-368238CE23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69147" cy="419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582168</xdr:colOff>
      <xdr:row>0</xdr:row>
      <xdr:rowOff>121920</xdr:rowOff>
    </xdr:from>
    <xdr:to>
      <xdr:col>4</xdr:col>
      <xdr:colOff>315468</xdr:colOff>
      <xdr:row>11</xdr:row>
      <xdr:rowOff>30480</xdr:rowOff>
    </xdr:to>
    <mc:AlternateContent xmlns:mc="http://schemas.openxmlformats.org/markup-compatibility/2006" xmlns:a14="http://schemas.microsoft.com/office/drawing/2010/main">
      <mc:Choice Requires="a14">
        <xdr:graphicFrame macro="">
          <xdr:nvGraphicFramePr>
            <xdr:cNvPr id="7" name="Mounting Height">
              <a:extLst>
                <a:ext uri="{FF2B5EF4-FFF2-40B4-BE49-F238E27FC236}">
                  <a16:creationId xmlns:a16="http://schemas.microsoft.com/office/drawing/2014/main" id="{3DAEA75D-748F-45AC-B045-F99B12B16F59}"/>
                </a:ext>
              </a:extLst>
            </xdr:cNvPr>
            <xdr:cNvGraphicFramePr/>
          </xdr:nvGraphicFramePr>
          <xdr:xfrm>
            <a:off x="0" y="0"/>
            <a:ext cx="0" cy="0"/>
          </xdr:xfrm>
          <a:graphic>
            <a:graphicData uri="http://schemas.microsoft.com/office/drawing/2010/slicer">
              <sle:slicer xmlns:sle="http://schemas.microsoft.com/office/drawing/2010/slicer" name="Mounting Height"/>
            </a:graphicData>
          </a:graphic>
        </xdr:graphicFrame>
      </mc:Choice>
      <mc:Fallback xmlns="">
        <xdr:sp macro="" textlink="">
          <xdr:nvSpPr>
            <xdr:cNvPr id="0" name=""/>
            <xdr:cNvSpPr>
              <a:spLocks noTextEdit="1"/>
            </xdr:cNvSpPr>
          </xdr:nvSpPr>
          <xdr:spPr>
            <a:xfrm>
              <a:off x="2037588" y="121920"/>
              <a:ext cx="1645920" cy="192024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205740</xdr:colOff>
      <xdr:row>0</xdr:row>
      <xdr:rowOff>121920</xdr:rowOff>
    </xdr:from>
    <xdr:to>
      <xdr:col>2</xdr:col>
      <xdr:colOff>396240</xdr:colOff>
      <xdr:row>11</xdr:row>
      <xdr:rowOff>30480</xdr:rowOff>
    </xdr:to>
    <mc:AlternateContent xmlns:mc="http://schemas.openxmlformats.org/markup-compatibility/2006" xmlns:a14="http://schemas.microsoft.com/office/drawing/2010/main">
      <mc:Choice Requires="a14">
        <xdr:graphicFrame macro="">
          <xdr:nvGraphicFramePr>
            <xdr:cNvPr id="9" name="Spacing">
              <a:extLst>
                <a:ext uri="{FF2B5EF4-FFF2-40B4-BE49-F238E27FC236}">
                  <a16:creationId xmlns:a16="http://schemas.microsoft.com/office/drawing/2014/main" id="{B2636123-A837-4912-8843-985E48BCA4DB}"/>
                </a:ext>
              </a:extLst>
            </xdr:cNvPr>
            <xdr:cNvGraphicFramePr/>
          </xdr:nvGraphicFramePr>
          <xdr:xfrm>
            <a:off x="0" y="0"/>
            <a:ext cx="0" cy="0"/>
          </xdr:xfrm>
          <a:graphic>
            <a:graphicData uri="http://schemas.microsoft.com/office/drawing/2010/slicer">
              <sle:slicer xmlns:sle="http://schemas.microsoft.com/office/drawing/2010/slicer" name="Spacing"/>
            </a:graphicData>
          </a:graphic>
        </xdr:graphicFrame>
      </mc:Choice>
      <mc:Fallback xmlns="">
        <xdr:sp macro="" textlink="">
          <xdr:nvSpPr>
            <xdr:cNvPr id="0" name=""/>
            <xdr:cNvSpPr>
              <a:spLocks noTextEdit="1"/>
            </xdr:cNvSpPr>
          </xdr:nvSpPr>
          <xdr:spPr>
            <a:xfrm>
              <a:off x="205740" y="121920"/>
              <a:ext cx="1645920" cy="192024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501396</xdr:colOff>
      <xdr:row>0</xdr:row>
      <xdr:rowOff>121920</xdr:rowOff>
    </xdr:from>
    <xdr:to>
      <xdr:col>6</xdr:col>
      <xdr:colOff>21336</xdr:colOff>
      <xdr:row>11</xdr:row>
      <xdr:rowOff>30480</xdr:rowOff>
    </xdr:to>
    <mc:AlternateContent xmlns:mc="http://schemas.openxmlformats.org/markup-compatibility/2006" xmlns:a14="http://schemas.microsoft.com/office/drawing/2010/main">
      <mc:Choice Requires="a14">
        <xdr:graphicFrame macro="">
          <xdr:nvGraphicFramePr>
            <xdr:cNvPr id="11" name="Min Illuminance">
              <a:extLst>
                <a:ext uri="{FF2B5EF4-FFF2-40B4-BE49-F238E27FC236}">
                  <a16:creationId xmlns:a16="http://schemas.microsoft.com/office/drawing/2014/main" id="{F42E4851-0C5B-440E-BD31-76B2958EE1C4}"/>
                </a:ext>
              </a:extLst>
            </xdr:cNvPr>
            <xdr:cNvGraphicFramePr/>
          </xdr:nvGraphicFramePr>
          <xdr:xfrm>
            <a:off x="0" y="0"/>
            <a:ext cx="0" cy="0"/>
          </xdr:xfrm>
          <a:graphic>
            <a:graphicData uri="http://schemas.microsoft.com/office/drawing/2010/slicer">
              <sle:slicer xmlns:sle="http://schemas.microsoft.com/office/drawing/2010/slicer" name="Min Illuminance"/>
            </a:graphicData>
          </a:graphic>
        </xdr:graphicFrame>
      </mc:Choice>
      <mc:Fallback xmlns="">
        <xdr:sp macro="" textlink="">
          <xdr:nvSpPr>
            <xdr:cNvPr id="0" name=""/>
            <xdr:cNvSpPr>
              <a:spLocks noTextEdit="1"/>
            </xdr:cNvSpPr>
          </xdr:nvSpPr>
          <xdr:spPr>
            <a:xfrm>
              <a:off x="3869436" y="121920"/>
              <a:ext cx="1645920" cy="192024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207264</xdr:colOff>
      <xdr:row>0</xdr:row>
      <xdr:rowOff>121920</xdr:rowOff>
    </xdr:from>
    <xdr:to>
      <xdr:col>7</xdr:col>
      <xdr:colOff>569214</xdr:colOff>
      <xdr:row>11</xdr:row>
      <xdr:rowOff>30480</xdr:rowOff>
    </xdr:to>
    <mc:AlternateContent xmlns:mc="http://schemas.openxmlformats.org/markup-compatibility/2006" xmlns:a14="http://schemas.microsoft.com/office/drawing/2010/main">
      <mc:Choice Requires="a14">
        <xdr:graphicFrame macro="">
          <xdr:nvGraphicFramePr>
            <xdr:cNvPr id="12" name="Ave Illuminance">
              <a:extLst>
                <a:ext uri="{FF2B5EF4-FFF2-40B4-BE49-F238E27FC236}">
                  <a16:creationId xmlns:a16="http://schemas.microsoft.com/office/drawing/2014/main" id="{3111A01A-E72E-4522-8F1F-7C4A8FF5C940}"/>
                </a:ext>
              </a:extLst>
            </xdr:cNvPr>
            <xdr:cNvGraphicFramePr/>
          </xdr:nvGraphicFramePr>
          <xdr:xfrm>
            <a:off x="0" y="0"/>
            <a:ext cx="0" cy="0"/>
          </xdr:xfrm>
          <a:graphic>
            <a:graphicData uri="http://schemas.microsoft.com/office/drawing/2010/slicer">
              <sle:slicer xmlns:sle="http://schemas.microsoft.com/office/drawing/2010/slicer" name="Ave Illuminance"/>
            </a:graphicData>
          </a:graphic>
        </xdr:graphicFrame>
      </mc:Choice>
      <mc:Fallback xmlns="">
        <xdr:sp macro="" textlink="">
          <xdr:nvSpPr>
            <xdr:cNvPr id="0" name=""/>
            <xdr:cNvSpPr>
              <a:spLocks noTextEdit="1"/>
            </xdr:cNvSpPr>
          </xdr:nvSpPr>
          <xdr:spPr>
            <a:xfrm>
              <a:off x="5701284" y="121920"/>
              <a:ext cx="1645920" cy="192024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602742</xdr:colOff>
      <xdr:row>0</xdr:row>
      <xdr:rowOff>121920</xdr:rowOff>
    </xdr:from>
    <xdr:to>
      <xdr:col>9</xdr:col>
      <xdr:colOff>398907</xdr:colOff>
      <xdr:row>11</xdr:row>
      <xdr:rowOff>30480</xdr:rowOff>
    </xdr:to>
    <mc:AlternateContent xmlns:mc="http://schemas.openxmlformats.org/markup-compatibility/2006" xmlns:a14="http://schemas.microsoft.com/office/drawing/2010/main">
      <mc:Choice Requires="a14">
        <xdr:graphicFrame macro="">
          <xdr:nvGraphicFramePr>
            <xdr:cNvPr id="13" name="Ave / &#10;Min">
              <a:extLst>
                <a:ext uri="{FF2B5EF4-FFF2-40B4-BE49-F238E27FC236}">
                  <a16:creationId xmlns:a16="http://schemas.microsoft.com/office/drawing/2014/main" id="{446E7DD6-6A51-418B-85FF-280B8FAE56B5}"/>
                </a:ext>
                <a:ext uri="{147F2762-F138-4A5C-976F-8EAC2B608ADB}">
                  <a16:predDERef xmlns:a16="http://schemas.microsoft.com/office/drawing/2014/main" pred="{3111A01A-E72E-4522-8F1F-7C4A8FF5C940}"/>
                </a:ext>
              </a:extLst>
            </xdr:cNvPr>
            <xdr:cNvGraphicFramePr/>
          </xdr:nvGraphicFramePr>
          <xdr:xfrm>
            <a:off x="0" y="0"/>
            <a:ext cx="0" cy="0"/>
          </xdr:xfrm>
          <a:graphic>
            <a:graphicData uri="http://schemas.microsoft.com/office/drawing/2010/slicer">
              <sle:slicer xmlns:sle="http://schemas.microsoft.com/office/drawing/2010/slicer" name="Ave / &#10;Min"/>
            </a:graphicData>
          </a:graphic>
        </xdr:graphicFrame>
      </mc:Choice>
      <mc:Fallback xmlns="">
        <xdr:sp macro="" textlink="">
          <xdr:nvSpPr>
            <xdr:cNvPr id="0" name=""/>
            <xdr:cNvSpPr>
              <a:spLocks noTextEdit="1"/>
            </xdr:cNvSpPr>
          </xdr:nvSpPr>
          <xdr:spPr>
            <a:xfrm>
              <a:off x="7533132" y="121920"/>
              <a:ext cx="1645920" cy="192024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9</xdr:col>
      <xdr:colOff>365760</xdr:colOff>
      <xdr:row>0</xdr:row>
      <xdr:rowOff>121920</xdr:rowOff>
    </xdr:from>
    <xdr:to>
      <xdr:col>11</xdr:col>
      <xdr:colOff>28575</xdr:colOff>
      <xdr:row>11</xdr:row>
      <xdr:rowOff>30480</xdr:rowOff>
    </xdr:to>
    <mc:AlternateContent xmlns:mc="http://schemas.openxmlformats.org/markup-compatibility/2006" xmlns:a14="http://schemas.microsoft.com/office/drawing/2010/main">
      <mc:Choice Requires="a14">
        <xdr:graphicFrame macro="">
          <xdr:nvGraphicFramePr>
            <xdr:cNvPr id="14" name="Max / &#10;Min">
              <a:extLst>
                <a:ext uri="{FF2B5EF4-FFF2-40B4-BE49-F238E27FC236}">
                  <a16:creationId xmlns:a16="http://schemas.microsoft.com/office/drawing/2014/main" id="{CAC2ACB9-E118-4772-9F27-EC16E25AE03E}"/>
                </a:ext>
              </a:extLst>
            </xdr:cNvPr>
            <xdr:cNvGraphicFramePr/>
          </xdr:nvGraphicFramePr>
          <xdr:xfrm>
            <a:off x="0" y="0"/>
            <a:ext cx="0" cy="0"/>
          </xdr:xfrm>
          <a:graphic>
            <a:graphicData uri="http://schemas.microsoft.com/office/drawing/2010/slicer">
              <sle:slicer xmlns:sle="http://schemas.microsoft.com/office/drawing/2010/slicer" name="Max / &#10;Min"/>
            </a:graphicData>
          </a:graphic>
        </xdr:graphicFrame>
      </mc:Choice>
      <mc:Fallback xmlns="">
        <xdr:sp macro="" textlink="">
          <xdr:nvSpPr>
            <xdr:cNvPr id="0" name=""/>
            <xdr:cNvSpPr>
              <a:spLocks noTextEdit="1"/>
            </xdr:cNvSpPr>
          </xdr:nvSpPr>
          <xdr:spPr>
            <a:xfrm>
              <a:off x="9364980" y="121920"/>
              <a:ext cx="1645920" cy="192024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yan Williams" refreshedDate="44467.621860879626" createdVersion="7" refreshedVersion="7" minRefreshableVersion="3" recordCount="10" xr:uid="{F66494FE-5804-4D93-BDDB-1DEA1C334E54}">
  <cacheSource type="worksheet">
    <worksheetSource name="Table1"/>
  </cacheSource>
  <cacheFields count="29">
    <cacheField name="Product _x000a_Family" numFmtId="0">
      <sharedItems containsBlank="1" count="2">
        <s v="Bezel BZ2"/>
        <m/>
      </sharedItems>
    </cacheField>
    <cacheField name="Model" numFmtId="0">
      <sharedItems containsBlank="1" count="2">
        <s v="LS1230"/>
        <m/>
      </sharedItems>
    </cacheField>
    <cacheField name="Wattage" numFmtId="0">
      <sharedItems containsBlank="1" count="2">
        <s v="5W"/>
        <m/>
      </sharedItems>
    </cacheField>
    <cacheField name="CCT" numFmtId="0">
      <sharedItems containsBlank="1"/>
    </cacheField>
    <cacheField name="Optic" numFmtId="0">
      <sharedItems containsBlank="1" count="2">
        <s v="Floor Graze (FG)"/>
        <m/>
      </sharedItems>
    </cacheField>
    <cacheField name="Mounting Height _x000a_(in)" numFmtId="165">
      <sharedItems containsString="0" containsBlank="1" containsNumber="1" containsInteger="1" minValue="2" maxValue="2"/>
    </cacheField>
    <cacheField name="Mounting Height _x000a_(mm)" numFmtId="1">
      <sharedItems containsSemiMixedTypes="0" containsString="0" containsNumber="1" containsInteger="1" minValue="0" maxValue="51"/>
    </cacheField>
    <cacheField name="Mounting Height" numFmtId="165">
      <sharedItems containsMixedTypes="1" containsNumber="1" minValue="0" maxValue="3937" count="6">
        <s v="2 in (51 mm)"/>
        <s v=" in (0 mm)"/>
        <n v="0" u="1"/>
        <n v="3937" u="1"/>
        <n v="2" u="1"/>
        <n v="50.8" u="1"/>
      </sharedItems>
    </cacheField>
    <cacheField name="Spacing _x000a_(ft)" numFmtId="165">
      <sharedItems containsString="0" containsBlank="1" containsNumber="1" containsInteger="1" minValue="6" maxValue="12"/>
    </cacheField>
    <cacheField name="Spacing _x000a_(m)" numFmtId="165">
      <sharedItems containsSemiMixedTypes="0" containsString="0" containsNumber="1" minValue="0" maxValue="3.7"/>
    </cacheField>
    <cacheField name="Spacing" numFmtId="165">
      <sharedItems count="6">
        <s v="6 ft (1.8 m)"/>
        <s v="8 ft (2.4 m)"/>
        <s v="10 ft (3 m)"/>
        <s v="12 ft (3.7 m)"/>
        <s v=" ft (0 m)"/>
        <s v="6 ft (1.8288 m)" u="1"/>
      </sharedItems>
    </cacheField>
    <cacheField name="Min _x000a_(fc)" numFmtId="0">
      <sharedItems containsString="0" containsBlank="1" containsNumber="1" minValue="0.1" maxValue="0.7"/>
    </cacheField>
    <cacheField name="Min _x000a_(lx)" numFmtId="0">
      <sharedItems containsSemiMixedTypes="0" containsString="0" containsNumber="1" containsInteger="1" minValue="0" maxValue="8"/>
    </cacheField>
    <cacheField name="Min Illuminance" numFmtId="0">
      <sharedItems containsBlank="1" count="5">
        <s v="0.7 fc (8 lx)"/>
        <s v="0.5 fc (5 lx)"/>
        <s v="0.1 fc (1 lx)"/>
        <s v=" fc (0 lx)"/>
        <m u="1"/>
      </sharedItems>
    </cacheField>
    <cacheField name="Ave _x000a_(fc)" numFmtId="0">
      <sharedItems containsString="0" containsBlank="1" containsNumber="1" minValue="2.4" maxValue="4.7"/>
    </cacheField>
    <cacheField name="Ave _x000a_(lx)" numFmtId="0">
      <sharedItems containsSemiMixedTypes="0" containsString="0" containsNumber="1" containsInteger="1" minValue="0" maxValue="51"/>
    </cacheField>
    <cacheField name="Ave Illuminance" numFmtId="0">
      <sharedItems containsBlank="1" count="6">
        <s v="4.7 fc (51 lx)"/>
        <s v="3.5 fc (38 lx)"/>
        <s v="3.4 fc (37 lx)"/>
        <s v="2.4 fc (26 lx)"/>
        <s v=" fc (0 lx)"/>
        <m u="1"/>
      </sharedItems>
    </cacheField>
    <cacheField name="Max _x000a_(fc)" numFmtId="0">
      <sharedItems containsNonDate="0" containsString="0" containsBlank="1"/>
    </cacheField>
    <cacheField name="Max _x000a_(lx)" numFmtId="0">
      <sharedItems containsSemiMixedTypes="0" containsString="0" containsNumber="1" containsInteger="1" minValue="0" maxValue="0"/>
    </cacheField>
    <cacheField name="Max Illuminance" numFmtId="0">
      <sharedItems/>
    </cacheField>
    <cacheField name="Ave / _x000a_Min" numFmtId="0">
      <sharedItems containsString="0" containsBlank="1" containsNumber="1" minValue="6.5" maxValue="33.6" count="5">
        <n v="6.5"/>
        <n v="6.9"/>
        <n v="28.3"/>
        <n v="33.6"/>
        <m/>
      </sharedItems>
    </cacheField>
    <cacheField name="Max / _x000a_Min" numFmtId="0">
      <sharedItems containsString="0" containsBlank="1" containsNumber="1" minValue="21.3" maxValue="218.6" count="5">
        <n v="21.3"/>
        <n v="30"/>
        <n v="127.5"/>
        <n v="218.6"/>
        <m/>
      </sharedItems>
    </cacheField>
    <cacheField name="Path _x000a_Length (ft)" numFmtId="0">
      <sharedItems containsString="0" containsBlank="1" containsNumber="1" containsInteger="1" minValue="24" maxValue="24"/>
    </cacheField>
    <cacheField name="Path _x000a_Length (m)" numFmtId="0">
      <sharedItems containsSemiMixedTypes="0" containsString="0" containsNumber="1" minValue="0" maxValue="7.3152000000000008"/>
    </cacheField>
    <cacheField name="Path _x000a_Width" numFmtId="0">
      <sharedItems containsString="0" containsBlank="1" containsNumber="1" containsInteger="1" minValue="8" maxValue="8"/>
    </cacheField>
    <cacheField name="Path _x000a_Width (m)" numFmtId="0">
      <sharedItems containsSemiMixedTypes="0" containsString="0" containsNumber="1" minValue="0" maxValue="2.4384000000000001"/>
    </cacheField>
    <cacheField name="Point _x000a_Spacing (ft)" numFmtId="0">
      <sharedItems containsBlank="1"/>
    </cacheField>
    <cacheField name="Point _x000a_Spacing (m)" numFmtId="0">
      <sharedItems containsBlank="1"/>
    </cacheField>
    <cacheField name="IES File" numFmtId="0">
      <sharedItems containsBlank="1"/>
    </cacheField>
  </cacheFields>
  <extLst>
    <ext xmlns:x14="http://schemas.microsoft.com/office/spreadsheetml/2009/9/main" uri="{725AE2AE-9491-48be-B2B4-4EB974FC3084}">
      <x14:pivotCacheDefinition pivotCacheId="90914280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x v="0"/>
    <s v="4000K"/>
    <x v="0"/>
    <n v="2"/>
    <n v="51"/>
    <x v="0"/>
    <n v="6"/>
    <n v="1.8"/>
    <x v="0"/>
    <n v="0.7"/>
    <n v="8"/>
    <x v="0"/>
    <n v="4.7"/>
    <n v="51"/>
    <x v="0"/>
    <m/>
    <n v="0"/>
    <s v=" fc (0 lx)"/>
    <x v="0"/>
    <x v="0"/>
    <n v="24"/>
    <n v="7.3152000000000008"/>
    <n v="8"/>
    <n v="2.4384000000000001"/>
    <s v="2.0' x 1.3'"/>
    <s v="0.6 x 0.4 m"/>
    <s v="LX123005D840STFW09DPWT"/>
  </r>
  <r>
    <x v="0"/>
    <x v="0"/>
    <x v="0"/>
    <s v="4000K"/>
    <x v="0"/>
    <n v="2"/>
    <n v="51"/>
    <x v="0"/>
    <n v="8"/>
    <n v="2.4"/>
    <x v="1"/>
    <n v="0.5"/>
    <n v="5"/>
    <x v="1"/>
    <n v="3.5"/>
    <n v="38"/>
    <x v="1"/>
    <m/>
    <n v="0"/>
    <s v=" fc (0 lx)"/>
    <x v="1"/>
    <x v="1"/>
    <n v="24"/>
    <n v="7.3152000000000008"/>
    <n v="8"/>
    <n v="2.4384000000000001"/>
    <s v="2.0' x 1.3'"/>
    <s v="0.6 x 0.4 m"/>
    <s v="LS123005D840STFW09DPWT"/>
  </r>
  <r>
    <x v="0"/>
    <x v="0"/>
    <x v="0"/>
    <s v="4000K"/>
    <x v="0"/>
    <n v="2"/>
    <n v="51"/>
    <x v="0"/>
    <n v="10"/>
    <n v="3"/>
    <x v="2"/>
    <n v="0.1"/>
    <n v="1"/>
    <x v="2"/>
    <n v="3.4"/>
    <n v="37"/>
    <x v="2"/>
    <m/>
    <n v="0"/>
    <s v=" fc (0 lx)"/>
    <x v="2"/>
    <x v="2"/>
    <n v="24"/>
    <n v="7.3152000000000008"/>
    <n v="8"/>
    <n v="2.4384000000000001"/>
    <s v="2.0' x 1.3'"/>
    <s v="0.6 x 0.4 m"/>
    <s v="LS123005D840STFW09DPWT"/>
  </r>
  <r>
    <x v="0"/>
    <x v="0"/>
    <x v="0"/>
    <s v="4000K"/>
    <x v="0"/>
    <n v="2"/>
    <n v="51"/>
    <x v="0"/>
    <n v="12"/>
    <n v="3.7"/>
    <x v="3"/>
    <n v="0.1"/>
    <n v="1"/>
    <x v="2"/>
    <n v="2.4"/>
    <n v="26"/>
    <x v="3"/>
    <m/>
    <n v="0"/>
    <s v=" fc (0 lx)"/>
    <x v="3"/>
    <x v="3"/>
    <n v="24"/>
    <n v="7.3152000000000008"/>
    <n v="8"/>
    <n v="2.4384000000000001"/>
    <s v="2.0' x 1.3'"/>
    <s v="0.6 x 0.4 m"/>
    <s v="LS123005D840STFW09DPWT"/>
  </r>
  <r>
    <x v="1"/>
    <x v="1"/>
    <x v="1"/>
    <m/>
    <x v="1"/>
    <m/>
    <n v="0"/>
    <x v="1"/>
    <m/>
    <n v="0"/>
    <x v="4"/>
    <m/>
    <n v="0"/>
    <x v="3"/>
    <m/>
    <n v="0"/>
    <x v="4"/>
    <m/>
    <n v="0"/>
    <s v=" fc (0 lx)"/>
    <x v="4"/>
    <x v="4"/>
    <m/>
    <n v="0"/>
    <m/>
    <n v="0"/>
    <m/>
    <m/>
    <m/>
  </r>
  <r>
    <x v="1"/>
    <x v="1"/>
    <x v="1"/>
    <m/>
    <x v="1"/>
    <m/>
    <n v="0"/>
    <x v="1"/>
    <m/>
    <n v="0"/>
    <x v="4"/>
    <m/>
    <n v="0"/>
    <x v="3"/>
    <m/>
    <n v="0"/>
    <x v="4"/>
    <m/>
    <n v="0"/>
    <s v=" fc (0 lx)"/>
    <x v="4"/>
    <x v="4"/>
    <m/>
    <n v="0"/>
    <m/>
    <n v="0"/>
    <m/>
    <m/>
    <m/>
  </r>
  <r>
    <x v="1"/>
    <x v="1"/>
    <x v="1"/>
    <m/>
    <x v="1"/>
    <m/>
    <n v="0"/>
    <x v="1"/>
    <m/>
    <n v="0"/>
    <x v="4"/>
    <m/>
    <n v="0"/>
    <x v="3"/>
    <m/>
    <n v="0"/>
    <x v="4"/>
    <m/>
    <n v="0"/>
    <s v=" fc (0 lx)"/>
    <x v="4"/>
    <x v="4"/>
    <m/>
    <n v="0"/>
    <m/>
    <n v="0"/>
    <m/>
    <m/>
    <m/>
  </r>
  <r>
    <x v="1"/>
    <x v="1"/>
    <x v="1"/>
    <m/>
    <x v="1"/>
    <m/>
    <n v="0"/>
    <x v="1"/>
    <m/>
    <n v="0"/>
    <x v="4"/>
    <m/>
    <n v="0"/>
    <x v="3"/>
    <m/>
    <n v="0"/>
    <x v="4"/>
    <m/>
    <n v="0"/>
    <s v=" fc (0 lx)"/>
    <x v="4"/>
    <x v="4"/>
    <m/>
    <n v="0"/>
    <m/>
    <n v="0"/>
    <m/>
    <m/>
    <m/>
  </r>
  <r>
    <x v="1"/>
    <x v="1"/>
    <x v="1"/>
    <m/>
    <x v="1"/>
    <m/>
    <n v="0"/>
    <x v="1"/>
    <m/>
    <n v="0"/>
    <x v="4"/>
    <m/>
    <n v="0"/>
    <x v="3"/>
    <m/>
    <n v="0"/>
    <x v="4"/>
    <m/>
    <n v="0"/>
    <s v=" fc (0 lx)"/>
    <x v="4"/>
    <x v="4"/>
    <m/>
    <n v="0"/>
    <m/>
    <n v="0"/>
    <m/>
    <m/>
    <m/>
  </r>
  <r>
    <x v="1"/>
    <x v="1"/>
    <x v="1"/>
    <m/>
    <x v="1"/>
    <m/>
    <n v="0"/>
    <x v="1"/>
    <m/>
    <n v="0"/>
    <x v="4"/>
    <m/>
    <n v="0"/>
    <x v="3"/>
    <m/>
    <n v="0"/>
    <x v="4"/>
    <m/>
    <n v="0"/>
    <s v=" fc (0 lx)"/>
    <x v="4"/>
    <x v="4"/>
    <m/>
    <n v="0"/>
    <m/>
    <n v="0"/>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87BF04A-EA57-480E-87FA-32DA2BB149BF}" name="PivotTable1" cacheId="0" applyNumberFormats="0" applyBorderFormats="0" applyFontFormats="0" applyPatternFormats="0" applyAlignmentFormats="0" applyWidthHeightFormats="1" dataCaption="Values" updatedVersion="7" minRefreshableVersion="3" showDrill="0" useAutoFormatting="1" rowGrandTotals="0" colGrandTotals="0" itemPrintTitles="1" createdVersion="7" indent="0" compact="0" compactData="0" multipleFieldFilters="0">
  <location ref="A13:J18" firstHeaderRow="0" firstDataRow="1" firstDataCol="7"/>
  <pivotFields count="29">
    <pivotField axis="axisRow" compact="0" outline="0" showAll="0" defaultSubtotal="0">
      <items count="2">
        <item x="0"/>
        <item x="1"/>
      </items>
    </pivotField>
    <pivotField axis="axisRow" compact="0" outline="0" showAll="0" defaultSubtotal="0">
      <items count="2">
        <item x="0"/>
        <item x="1"/>
      </items>
    </pivotField>
    <pivotField axis="axisRow" compact="0" outline="0" showAll="0" defaultSubtotal="0">
      <items count="2">
        <item x="0"/>
        <item x="1"/>
      </items>
    </pivotField>
    <pivotField compact="0" outline="0" showAll="0" defaultSubtotal="0"/>
    <pivotField axis="axisRow" compact="0" outline="0" showAll="0" defaultSubtotal="0">
      <items count="2">
        <item x="0"/>
        <item x="1"/>
      </items>
    </pivotField>
    <pivotField compact="0" outline="0" subtotalTop="0" showAll="0" defaultSubtotal="0"/>
    <pivotField compact="0" outline="0" subtotalTop="0" showAll="0" defaultSubtotal="0"/>
    <pivotField axis="axisRow" compact="0" outline="0" subtotalTop="0" showAll="0" defaultSubtotal="0">
      <items count="6">
        <item m="1" x="2"/>
        <item m="1" x="4"/>
        <item m="1" x="5"/>
        <item m="1" x="3"/>
        <item x="0"/>
        <item x="1"/>
      </items>
    </pivotField>
    <pivotField compact="0" outline="0" showAll="0" defaultSubtotal="0"/>
    <pivotField compact="0" outline="0" showAll="0" defaultSubtotal="0"/>
    <pivotField dataField="1" compact="0" numFmtId="165" outline="0" subtotalTop="0" showAll="0" defaultSubtotal="0">
      <items count="6">
        <item x="4"/>
        <item x="2"/>
        <item x="3"/>
        <item x="0"/>
        <item m="1" x="5"/>
        <item x="1"/>
      </items>
    </pivotField>
    <pivotField compact="0" outline="0" showAll="0" defaultSubtotal="0"/>
    <pivotField compact="0" outline="0" showAll="0" defaultSubtotal="0"/>
    <pivotField axis="axisRow" compact="0" outline="0" subtotalTop="0" showAll="0" defaultSubtotal="0">
      <items count="5">
        <item m="1" x="4"/>
        <item x="0"/>
        <item x="3"/>
        <item x="1"/>
        <item x="2"/>
      </items>
    </pivotField>
    <pivotField compact="0" outline="0" showAll="0" defaultSubtotal="0"/>
    <pivotField compact="0" outline="0" showAll="0" defaultSubtotal="0"/>
    <pivotField axis="axisRow" compact="0" outline="0" subtotalTop="0" showAll="0" defaultSubtotal="0">
      <items count="6">
        <item m="1" x="5"/>
        <item x="0"/>
        <item x="4"/>
        <item x="1"/>
        <item x="2"/>
        <item x="3"/>
      </items>
    </pivotField>
    <pivotField compact="0" outline="0" showAll="0" defaultSubtotal="0"/>
    <pivotField compact="0" outline="0" showAll="0" defaultSubtotal="0"/>
    <pivotField compact="0" outline="0" subtotalTop="0" showAll="0" defaultSubtotal="0"/>
    <pivotField dataField="1" compact="0" outline="0" showAll="0" defaultSubtotal="0">
      <items count="5">
        <item x="0"/>
        <item x="1"/>
        <item x="2"/>
        <item x="3"/>
        <item x="4"/>
      </items>
    </pivotField>
    <pivotField dataField="1" compact="0" outline="0" showAll="0" defaultSubtotal="0">
      <items count="5">
        <item x="0"/>
        <item x="1"/>
        <item x="2"/>
        <item x="3"/>
        <item x="4"/>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7">
    <field x="0"/>
    <field x="1"/>
    <field x="7"/>
    <field x="2"/>
    <field x="4"/>
    <field x="13"/>
    <field x="16"/>
  </rowFields>
  <rowItems count="5">
    <i>
      <x/>
      <x/>
      <x v="4"/>
      <x/>
      <x/>
      <x v="1"/>
      <x v="1"/>
    </i>
    <i r="5">
      <x v="3"/>
      <x v="3"/>
    </i>
    <i r="5">
      <x v="4"/>
      <x v="4"/>
    </i>
    <i r="6">
      <x v="5"/>
    </i>
    <i>
      <x v="1"/>
      <x v="1"/>
      <x v="5"/>
      <x v="1"/>
      <x v="1"/>
      <x v="2"/>
      <x v="2"/>
    </i>
  </rowItems>
  <colFields count="1">
    <field x="-2"/>
  </colFields>
  <colItems count="3">
    <i>
      <x/>
    </i>
    <i i="1">
      <x v="1"/>
    </i>
    <i i="2">
      <x v="2"/>
    </i>
  </colItems>
  <dataFields count="3">
    <dataField name="Sum of Ave / _x000a_Min" fld="20" baseField="0" baseItem="0"/>
    <dataField name="Sum of Max / _x000a_Min" fld="21" baseField="0" baseItem="0"/>
    <dataField name="Sum of Spacing"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unting_Height" xr10:uid="{DBE8CCDB-B36D-45BE-B9E3-02FD122EE806}" sourceName="Mounting Height">
  <pivotTables>
    <pivotTable tabId="11" name="PivotTable1"/>
  </pivotTables>
  <data>
    <tabular pivotCacheId="909142805">
      <items count="6">
        <i x="1" s="1"/>
        <i x="0" s="1"/>
        <i x="2" s="1" nd="1"/>
        <i x="4" s="1" nd="1"/>
        <i x="5" s="1" nd="1"/>
        <i x="3"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pacing" xr10:uid="{1F3E637F-6DEA-4E35-A1DC-1FE6ADBA3CBE}" sourceName="Spacing">
  <pivotTables>
    <pivotTable tabId="11" name="PivotTable1"/>
  </pivotTables>
  <data>
    <tabular pivotCacheId="909142805">
      <items count="6">
        <i x="4" s="1"/>
        <i x="2" s="1"/>
        <i x="3" s="1"/>
        <i x="0" s="1"/>
        <i x="1" s="1"/>
        <i x="5"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in_Illuminance" xr10:uid="{0292AF2E-8F4D-4447-BAFC-DBCA3CEE3A6A}" sourceName="Min Illuminance">
  <pivotTables>
    <pivotTable tabId="11" name="PivotTable1"/>
  </pivotTables>
  <data>
    <tabular pivotCacheId="909142805">
      <items count="5">
        <i x="3" s="1"/>
        <i x="2" s="1"/>
        <i x="1" s="1"/>
        <i x="0" s="1"/>
        <i x="4" s="1" nd="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ve_Illuminance" xr10:uid="{E1E96A7A-A9F5-45EB-8DE3-E94F28210A02}" sourceName="Ave Illuminance">
  <pivotTables>
    <pivotTable tabId="11" name="PivotTable1"/>
  </pivotTables>
  <data>
    <tabular pivotCacheId="909142805">
      <items count="6">
        <i x="4" s="1"/>
        <i x="3" s="1"/>
        <i x="2" s="1"/>
        <i x="1" s="1"/>
        <i x="0" s="1"/>
        <i x="5" s="1" nd="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ve____Min" xr10:uid="{D32DDBEE-6EDD-480A-8A26-D92E1CE83AE0}" sourceName="Ave / _x000a_Min">
  <pivotTables>
    <pivotTable tabId="11" name="PivotTable1"/>
  </pivotTables>
  <data>
    <tabular pivotCacheId="909142805">
      <items count="5">
        <i x="0" s="1"/>
        <i x="1" s="1"/>
        <i x="2" s="1"/>
        <i x="3" s="1"/>
        <i x="4"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x____Min" xr10:uid="{B6F95B10-0B1B-4902-814B-C82840C2E2FA}" sourceName="Max / _x000a_Min">
  <pivotTables>
    <pivotTable tabId="11" name="PivotTable1"/>
  </pivotTables>
  <data>
    <tabular pivotCacheId="909142805">
      <items count="5">
        <i x="0" s="1"/>
        <i x="1" s="1"/>
        <i x="2" s="1"/>
        <i x="3" s="1"/>
        <i x="4"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unting Height" xr10:uid="{C10B4355-5D23-4EB7-A4CA-B47D8FF2E1D7}" cache="Slicer_Mounting_Height" caption="Mounting Height" style="SlicerStyleLight2" rowHeight="234950"/>
  <slicer name="Spacing" xr10:uid="{313A319A-A4B7-4949-8A55-A095F56BA743}" cache="Slicer_Spacing" caption="Spacing" rowHeight="234950"/>
  <slicer name="Min Illuminance" xr10:uid="{00BC6B2C-0A4B-44DA-BEE2-08A547CAEC90}" cache="Slicer_Min_Illuminance" caption="Min" style="SlicerStyleLight2" rowHeight="234950"/>
  <slicer name="Ave Illuminance" xr10:uid="{3DDFBC48-1AB1-4042-9341-855FCF8F4639}" cache="Slicer_Ave_Illuminance" caption="Ave" style="SlicerStyleLight2" rowHeight="234950"/>
  <slicer name="Ave / _x000a_Min" xr10:uid="{8FD19D19-F04D-431A-A773-BC3C091DBC57}" cache="Slicer_Ave____Min" caption="Ave / _x000a_Min" style="SlicerStyleLight2" rowHeight="234950"/>
  <slicer name="Max / _x000a_Min" xr10:uid="{8A7BF478-9F7B-4E66-B331-B9B5082A6BA3}" cache="Slicer_Max____Min" caption="Max / _x000a_Min" style="SlicerStyleLight2"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2DE66C-C41D-4311-BFCC-4B120A7CB5E3}" name="Table1" displayName="Table1" ref="B1:AD11" totalsRowShown="0" headerRowDxfId="13">
  <autoFilter ref="B1:AD11" xr:uid="{9E2DE66C-C41D-4311-BFCC-4B120A7CB5E3}"/>
  <tableColumns count="29">
    <tableColumn id="1" xr3:uid="{BBDFC026-921D-4BA2-B36B-00269B6EBF9D}" name="Product _x000a_Family"/>
    <tableColumn id="23" xr3:uid="{EF992412-DECB-4041-9D23-FE212E52BBAA}" name="Model"/>
    <tableColumn id="2" xr3:uid="{9668F844-5E98-489B-B74C-58AFDC30E730}" name="Wattage"/>
    <tableColumn id="22" xr3:uid="{846236CF-C3DF-4387-87D7-5042C2AB7024}" name="CCT"/>
    <tableColumn id="3" xr3:uid="{2E8B7197-B581-4011-90CC-77D22A52768C}" name="Optic"/>
    <tableColumn id="4" xr3:uid="{8ADEEA95-6011-4648-8921-560854CAEF4D}" name="Mounting Height _x000a_(in)" dataDxfId="12" dataCellStyle="Comma"/>
    <tableColumn id="5" xr3:uid="{0A575E4E-8978-43BB-A6BB-8B25AC250449}" name="Mounting Height _x000a_(mm)" dataDxfId="11">
      <calculatedColumnFormula>ROUND(Table1[[#This Row],[Mounting Height 
(in)]]*Assumptions!$B$3,0)</calculatedColumnFormula>
    </tableColumn>
    <tableColumn id="27" xr3:uid="{372BAEB4-F1A3-4269-9A48-AC14D90FB0AD}" name="Mounting Height" dataDxfId="10" dataCellStyle="Comma">
      <calculatedColumnFormula>CONCATENATE(Table1[[#This Row],[Mounting Height 
(in)]]," in (",Table1[[#This Row],[Mounting Height 
(mm)]]," mm)")</calculatedColumnFormula>
    </tableColumn>
    <tableColumn id="6" xr3:uid="{646FA5E0-F9FC-4BC7-A1E7-E8C6F798DD69}" name="Spacing _x000a_(ft)" dataDxfId="9" dataCellStyle="Comma"/>
    <tableColumn id="7" xr3:uid="{947A8720-D069-4BE8-A395-A2D4F3CE739B}" name="Spacing _x000a_(m)" dataDxfId="8" dataCellStyle="Comma">
      <calculatedColumnFormula>ROUND(Table1[[#This Row],[Spacing 
(ft)]]*Assumptions!$B$2,1)</calculatedColumnFormula>
    </tableColumn>
    <tableColumn id="28" xr3:uid="{A028E8DC-F22F-40CA-A948-02AD1FC2B5E4}" name="Spacing" dataDxfId="7" dataCellStyle="Comma">
      <calculatedColumnFormula>CONCATENATE(Table1[[#This Row],[Spacing 
(ft)]]," ft (",Table1[[#This Row],[Spacing 
(m)]]," m)")</calculatedColumnFormula>
    </tableColumn>
    <tableColumn id="8" xr3:uid="{4DEF1068-050B-40CB-8F22-C475DFABECAF}" name="Min _x000a_(fc)"/>
    <tableColumn id="9" xr3:uid="{56118022-E5D7-45FD-B2F1-90A8AAC0CCF8}" name="Min _x000a_(lx)" dataDxfId="6">
      <calculatedColumnFormula>ROUND(M2*Assumptions!$B$1,0)</calculatedColumnFormula>
    </tableColumn>
    <tableColumn id="32" xr3:uid="{443BFFC9-939F-4AD7-BA30-8F2FBA7D7E3E}" name="Min Illuminance">
      <calculatedColumnFormula>CONCATENATE(Table1[[#This Row],[Min 
(fc)]]," fc (",Table1[[#This Row],[Min 
(lx)]]," lx)")</calculatedColumnFormula>
    </tableColumn>
    <tableColumn id="10" xr3:uid="{922ACCF1-DA31-43B7-BAD4-B3579F21C62E}" name="Ave _x000a_(fc)"/>
    <tableColumn id="11" xr3:uid="{170D069F-1CE8-4F6F-B379-BFDCE09FD356}" name="Ave _x000a_(lx)" dataDxfId="5">
      <calculatedColumnFormula>ROUND(P2*Assumptions!$B$1,0)</calculatedColumnFormula>
    </tableColumn>
    <tableColumn id="33" xr3:uid="{1F694161-1126-469B-84B7-0DBF84CA962F}" name="Ave Illuminance" dataDxfId="4">
      <calculatedColumnFormula>CONCATENATE(Table1[[#This Row],[Ave 
(fc)]]," fc (",Table1[[#This Row],[Ave 
(lx)]]," lx)")</calculatedColumnFormula>
    </tableColumn>
    <tableColumn id="12" xr3:uid="{0779679F-EF63-4566-8091-AA6AC4BD1A83}" name="Max _x000a_(fc)"/>
    <tableColumn id="13" xr3:uid="{5963436D-B719-4CD4-BC35-F291133EF0CB}" name="Max _x000a_(lx)" dataDxfId="3">
      <calculatedColumnFormula>ROUND(S2*Assumptions!$B$1,0)</calculatedColumnFormula>
    </tableColumn>
    <tableColumn id="34" xr3:uid="{776C8A15-CC5E-4646-A6BA-64280C027071}" name="Max Illuminance" dataDxfId="2">
      <calculatedColumnFormula>CONCATENATE(Table1[[#This Row],[Max 
(fc)]]," fc (",Table1[[#This Row],[Max 
(lx)]]," lx)")</calculatedColumnFormula>
    </tableColumn>
    <tableColumn id="14" xr3:uid="{09531131-1390-4C92-A29A-0C89EC7A7005}" name="Ave / _x000a_Min"/>
    <tableColumn id="15" xr3:uid="{31C440A1-9BD9-4820-9114-2989898A591A}" name="Max / _x000a_Min"/>
    <tableColumn id="16" xr3:uid="{B068F7DF-4D1F-4858-B032-D8C91D4C2DE8}" name="Path _x000a_Length (ft)"/>
    <tableColumn id="20" xr3:uid="{17ECCBFE-B3D8-41A6-A74D-0DA601C298BF}" name="Path _x000a_Length (m)" dataDxfId="1">
      <calculatedColumnFormula>Table1[[#This Row],[Path 
Length (ft)]]*Assumptions!$B$2</calculatedColumnFormula>
    </tableColumn>
    <tableColumn id="17" xr3:uid="{71B919C8-BAFE-4857-A3AE-D882C221F528}" name="Path _x000a_Width"/>
    <tableColumn id="21" xr3:uid="{67455D43-AD00-4FE2-8B74-A9212B2C2FF2}" name="Path _x000a_Width (m)" dataDxfId="0">
      <calculatedColumnFormula>Table1[[#This Row],[Path 
Width]]*Assumptions!$B$2</calculatedColumnFormula>
    </tableColumn>
    <tableColumn id="18" xr3:uid="{861904A4-3E73-425C-A913-A0383208B41F}" name="Point _x000a_Spacing (ft)"/>
    <tableColumn id="24" xr3:uid="{4D5681FF-30AE-48E0-8264-A6797378E8C6}" name="Point _x000a_Spacing (m)"/>
    <tableColumn id="19" xr3:uid="{FA6C8DFF-6677-4E76-9CC4-49D8EE6AB02F}" name="IES File"/>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4.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21ADA-A574-4646-B284-8D60D84CD19A}">
  <dimension ref="C4:AY94"/>
  <sheetViews>
    <sheetView showGridLines="0" zoomScaleNormal="100" zoomScalePageLayoutView="80" workbookViewId="0">
      <selection activeCell="T7" sqref="T7"/>
    </sheetView>
  </sheetViews>
  <sheetFormatPr defaultRowHeight="14.5" x14ac:dyDescent="0.35"/>
  <cols>
    <col min="1" max="1" width="2.54296875" customWidth="1"/>
    <col min="2" max="2" width="6.453125" customWidth="1"/>
    <col min="3" max="3" width="14.453125" customWidth="1"/>
    <col min="4" max="4" width="4.453125" customWidth="1"/>
    <col min="5" max="5" width="2.54296875" customWidth="1"/>
    <col min="6" max="6" width="3.453125" hidden="1" customWidth="1"/>
    <col min="7" max="7" width="2.453125" hidden="1" customWidth="1"/>
    <col min="8" max="8" width="6.453125" bestFit="1" customWidth="1"/>
    <col min="9" max="9" width="5.54296875" bestFit="1" customWidth="1"/>
    <col min="10" max="10" width="2.54296875" bestFit="1" customWidth="1"/>
    <col min="11" max="11" width="4.453125" hidden="1" customWidth="1"/>
    <col min="12" max="12" width="2.453125" hidden="1" customWidth="1"/>
    <col min="13" max="13" width="7.54296875" bestFit="1" customWidth="1"/>
    <col min="14" max="14" width="5.453125" bestFit="1" customWidth="1"/>
    <col min="15" max="15" width="5.81640625" bestFit="1" customWidth="1"/>
    <col min="16" max="16" width="4.453125" customWidth="1"/>
    <col min="17" max="17" width="2.54296875" bestFit="1" customWidth="1"/>
    <col min="18" max="18" width="3.453125" hidden="1" customWidth="1"/>
    <col min="19" max="19" width="2.453125" hidden="1" customWidth="1"/>
    <col min="20" max="20" width="6.453125" bestFit="1" customWidth="1"/>
    <col min="21" max="21" width="4.453125" bestFit="1" customWidth="1"/>
    <col min="22" max="22" width="2.54296875" bestFit="1" customWidth="1"/>
    <col min="23" max="23" width="4.453125" hidden="1" customWidth="1"/>
    <col min="24" max="24" width="2.453125" hidden="1" customWidth="1"/>
    <col min="25" max="25" width="7.54296875" bestFit="1" customWidth="1"/>
    <col min="26" max="26" width="5.453125" bestFit="1" customWidth="1"/>
    <col min="27" max="27" width="5.81640625" bestFit="1" customWidth="1"/>
    <col min="28" max="28" width="4.54296875" customWidth="1"/>
    <col min="29" max="29" width="2.54296875" bestFit="1" customWidth="1"/>
    <col min="30" max="31" width="2.453125" hidden="1" customWidth="1"/>
    <col min="32" max="32" width="5.453125" bestFit="1" customWidth="1"/>
    <col min="33" max="33" width="4.54296875" customWidth="1"/>
    <col min="34" max="34" width="2.54296875" bestFit="1" customWidth="1"/>
    <col min="35" max="35" width="3.453125" hidden="1" customWidth="1"/>
    <col min="36" max="36" width="2.453125" hidden="1" customWidth="1"/>
    <col min="37" max="37" width="6.453125" bestFit="1" customWidth="1"/>
    <col min="38" max="38" width="5.453125" bestFit="1" customWidth="1"/>
    <col min="39" max="39" width="6.1796875" customWidth="1"/>
    <col min="40" max="40" width="4.54296875" customWidth="1"/>
    <col min="41" max="41" width="2.54296875" bestFit="1" customWidth="1"/>
    <col min="42" max="43" width="2.453125" hidden="1" customWidth="1"/>
    <col min="44" max="44" width="5.54296875" customWidth="1"/>
    <col min="45" max="45" width="4.453125" bestFit="1" customWidth="1"/>
    <col min="46" max="46" width="2.54296875" bestFit="1" customWidth="1"/>
    <col min="47" max="47" width="3.453125" hidden="1" customWidth="1"/>
    <col min="48" max="48" width="2.453125" hidden="1" customWidth="1"/>
    <col min="49" max="49" width="6.453125" bestFit="1" customWidth="1"/>
    <col min="50" max="50" width="5.453125" bestFit="1" customWidth="1"/>
    <col min="51" max="51" width="5.81640625" bestFit="1" customWidth="1"/>
  </cols>
  <sheetData>
    <row r="4" spans="3:51" s="5" customFormat="1" ht="24" thickBot="1" x14ac:dyDescent="0.6">
      <c r="C4" s="5" t="s">
        <v>0</v>
      </c>
    </row>
    <row r="5" spans="3:51" x14ac:dyDescent="0.35">
      <c r="N5" s="67"/>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9"/>
    </row>
    <row r="6" spans="3:51" s="6" customFormat="1" x14ac:dyDescent="0.35">
      <c r="C6" s="6" t="s">
        <v>1</v>
      </c>
      <c r="N6" s="70"/>
      <c r="O6" s="63" t="s">
        <v>2</v>
      </c>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71"/>
    </row>
    <row r="7" spans="3:51" s="6" customFormat="1" x14ac:dyDescent="0.35">
      <c r="C7" s="6" t="s">
        <v>3</v>
      </c>
      <c r="N7" s="70"/>
      <c r="O7" s="64"/>
      <c r="P7" s="65" t="s">
        <v>4</v>
      </c>
      <c r="Q7" s="66" t="s">
        <v>5</v>
      </c>
      <c r="R7" s="7"/>
      <c r="S7" s="7"/>
      <c r="T7" s="75">
        <v>4</v>
      </c>
      <c r="U7" s="7"/>
      <c r="V7" s="7"/>
      <c r="W7" s="7"/>
      <c r="X7" s="7"/>
      <c r="Y7" s="7"/>
      <c r="Z7" s="7"/>
      <c r="AA7" s="7"/>
      <c r="AB7" s="65" t="s">
        <v>6</v>
      </c>
      <c r="AC7" s="66" t="s">
        <v>5</v>
      </c>
      <c r="AD7" s="7"/>
      <c r="AE7" s="7"/>
      <c r="AF7" s="75">
        <v>1.2</v>
      </c>
      <c r="AG7" s="7"/>
      <c r="AH7" s="7"/>
      <c r="AI7" s="7"/>
      <c r="AJ7" s="7"/>
      <c r="AK7" s="7"/>
      <c r="AL7" s="7"/>
      <c r="AM7" s="7"/>
      <c r="AN7" s="65" t="s">
        <v>7</v>
      </c>
      <c r="AO7" s="66" t="s">
        <v>8</v>
      </c>
      <c r="AP7" s="7"/>
      <c r="AQ7" s="7"/>
      <c r="AR7" s="75">
        <v>15</v>
      </c>
      <c r="AS7" s="64"/>
      <c r="AT7" s="71"/>
    </row>
    <row r="8" spans="3:51" ht="15" thickBot="1" x14ac:dyDescent="0.4">
      <c r="N8" s="72"/>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row>
    <row r="10" spans="3:51" ht="15" thickBot="1" x14ac:dyDescent="0.4"/>
    <row r="11" spans="3:51" s="2" customFormat="1" x14ac:dyDescent="0.35">
      <c r="C11" s="20" t="s">
        <v>9</v>
      </c>
      <c r="D11" s="13" t="s">
        <v>10</v>
      </c>
      <c r="E11" s="14"/>
      <c r="F11" s="14"/>
      <c r="G11" s="14"/>
      <c r="H11" s="14"/>
      <c r="I11" s="14"/>
      <c r="J11" s="14"/>
      <c r="K11" s="14"/>
      <c r="L11" s="14"/>
      <c r="M11" s="14"/>
      <c r="N11" s="14"/>
      <c r="O11" s="15"/>
      <c r="P11" s="13" t="s">
        <v>11</v>
      </c>
      <c r="Q11" s="14"/>
      <c r="R11" s="14"/>
      <c r="S11" s="14"/>
      <c r="T11" s="14"/>
      <c r="U11" s="14"/>
      <c r="V11" s="14"/>
      <c r="W11" s="14"/>
      <c r="X11" s="14"/>
      <c r="Y11" s="14"/>
      <c r="Z11" s="14"/>
      <c r="AA11" s="15"/>
      <c r="AB11" s="13" t="s">
        <v>12</v>
      </c>
      <c r="AC11" s="14"/>
      <c r="AD11" s="14"/>
      <c r="AE11" s="14"/>
      <c r="AF11" s="14"/>
      <c r="AG11" s="14"/>
      <c r="AH11" s="14"/>
      <c r="AI11" s="14"/>
      <c r="AJ11" s="14"/>
      <c r="AK11" s="14"/>
      <c r="AL11" s="14"/>
      <c r="AM11" s="15"/>
      <c r="AN11" s="13" t="s">
        <v>13</v>
      </c>
      <c r="AO11" s="14"/>
      <c r="AP11" s="14"/>
      <c r="AQ11" s="14"/>
      <c r="AR11" s="14"/>
      <c r="AS11" s="14"/>
      <c r="AT11" s="14"/>
      <c r="AU11" s="14"/>
      <c r="AV11" s="14"/>
      <c r="AW11" s="14"/>
      <c r="AX11" s="14"/>
      <c r="AY11" s="15"/>
    </row>
    <row r="12" spans="3:51" s="1" customFormat="1" ht="29" x14ac:dyDescent="0.35">
      <c r="C12" s="55" t="s">
        <v>14</v>
      </c>
      <c r="D12" s="56" t="s">
        <v>15</v>
      </c>
      <c r="E12" s="57"/>
      <c r="F12" s="57"/>
      <c r="G12" s="57"/>
      <c r="H12" s="58"/>
      <c r="I12" s="59" t="s">
        <v>16</v>
      </c>
      <c r="J12" s="57"/>
      <c r="K12" s="57"/>
      <c r="L12" s="57"/>
      <c r="M12" s="58"/>
      <c r="N12" s="60" t="s">
        <v>17</v>
      </c>
      <c r="O12" s="61" t="s">
        <v>18</v>
      </c>
      <c r="P12" s="56" t="s">
        <v>15</v>
      </c>
      <c r="Q12" s="57"/>
      <c r="R12" s="57"/>
      <c r="S12" s="57"/>
      <c r="T12" s="58"/>
      <c r="U12" s="59" t="s">
        <v>16</v>
      </c>
      <c r="V12" s="57"/>
      <c r="W12" s="57"/>
      <c r="X12" s="57"/>
      <c r="Y12" s="58"/>
      <c r="Z12" s="60" t="s">
        <v>17</v>
      </c>
      <c r="AA12" s="61" t="s">
        <v>18</v>
      </c>
      <c r="AB12" s="56" t="s">
        <v>15</v>
      </c>
      <c r="AC12" s="57"/>
      <c r="AD12" s="57"/>
      <c r="AE12" s="57"/>
      <c r="AF12" s="58"/>
      <c r="AG12" s="59" t="s">
        <v>16</v>
      </c>
      <c r="AH12" s="57"/>
      <c r="AI12" s="57"/>
      <c r="AJ12" s="57"/>
      <c r="AK12" s="58"/>
      <c r="AL12" s="60" t="s">
        <v>17</v>
      </c>
      <c r="AM12" s="61" t="s">
        <v>18</v>
      </c>
      <c r="AN12" s="56" t="s">
        <v>15</v>
      </c>
      <c r="AO12" s="57"/>
      <c r="AP12" s="57"/>
      <c r="AQ12" s="57"/>
      <c r="AR12" s="58"/>
      <c r="AS12" s="59" t="s">
        <v>16</v>
      </c>
      <c r="AT12" s="57"/>
      <c r="AU12" s="57"/>
      <c r="AV12" s="57"/>
      <c r="AW12" s="58"/>
      <c r="AX12" s="60" t="s">
        <v>17</v>
      </c>
      <c r="AY12" s="61" t="s">
        <v>18</v>
      </c>
    </row>
    <row r="13" spans="3:51" s="12" customFormat="1" x14ac:dyDescent="0.35">
      <c r="C13" s="21" t="s">
        <v>19</v>
      </c>
      <c r="D13" s="29">
        <v>0.7</v>
      </c>
      <c r="E13" s="26" t="s">
        <v>20</v>
      </c>
      <c r="F13" s="36">
        <f>ROUND(D13*10.7639,0)</f>
        <v>8</v>
      </c>
      <c r="G13" s="26" t="s">
        <v>21</v>
      </c>
      <c r="H13" s="23" t="str">
        <f>CONCATENATE("(",F13," ",G13,")")</f>
        <v>(8 lx)</v>
      </c>
      <c r="I13" s="38">
        <v>4.7</v>
      </c>
      <c r="J13" s="26" t="s">
        <v>20</v>
      </c>
      <c r="K13" s="26">
        <f>ROUND(I13*10.7639,0)</f>
        <v>51</v>
      </c>
      <c r="L13" s="26" t="s">
        <v>21</v>
      </c>
      <c r="M13" s="23" t="str">
        <f>CONCATENATE("(",K13," ",L13,")")</f>
        <v>(51 lx)</v>
      </c>
      <c r="N13" s="11">
        <v>6.5</v>
      </c>
      <c r="O13" s="16">
        <v>21.3</v>
      </c>
      <c r="P13" s="25">
        <v>0.5</v>
      </c>
      <c r="Q13" s="26" t="s">
        <v>20</v>
      </c>
      <c r="R13" s="26">
        <f>ROUND(P13*10.7639,0)</f>
        <v>5</v>
      </c>
      <c r="S13" s="26" t="s">
        <v>21</v>
      </c>
      <c r="T13" s="23" t="str">
        <f>CONCATENATE("(",R13," ",S13,")")</f>
        <v>(5 lx)</v>
      </c>
      <c r="U13" s="37">
        <v>3.5</v>
      </c>
      <c r="V13" s="26" t="s">
        <v>20</v>
      </c>
      <c r="W13" s="26">
        <f>ROUND(U13*10.7639,0)</f>
        <v>38</v>
      </c>
      <c r="X13" s="26" t="s">
        <v>21</v>
      </c>
      <c r="Y13" s="23" t="str">
        <f>CONCATENATE("(",W13," ",X13,")")</f>
        <v>(38 lx)</v>
      </c>
      <c r="Z13" s="11">
        <v>6.9</v>
      </c>
      <c r="AA13" s="17">
        <v>30</v>
      </c>
      <c r="AB13" s="29">
        <v>0.1</v>
      </c>
      <c r="AC13" s="26" t="s">
        <v>20</v>
      </c>
      <c r="AD13" s="26">
        <f>ROUND(AB13*10.7639,0)</f>
        <v>1</v>
      </c>
      <c r="AE13" s="26" t="s">
        <v>21</v>
      </c>
      <c r="AF13" s="23" t="str">
        <f>CONCATENATE("(",AD13," ",AE13,")")</f>
        <v>(1 lx)</v>
      </c>
      <c r="AG13" s="38">
        <v>3.4</v>
      </c>
      <c r="AH13" s="26" t="s">
        <v>20</v>
      </c>
      <c r="AI13" s="26">
        <f>ROUND(AG13*10.7639,0)</f>
        <v>37</v>
      </c>
      <c r="AJ13" s="26" t="s">
        <v>21</v>
      </c>
      <c r="AK13" s="23" t="str">
        <f>CONCATENATE("(",AI13," ",AJ13,")")</f>
        <v>(37 lx)</v>
      </c>
      <c r="AL13" s="11">
        <v>28.3</v>
      </c>
      <c r="AM13" s="17">
        <v>127.5</v>
      </c>
      <c r="AN13" s="29">
        <v>0.1</v>
      </c>
      <c r="AO13" s="26" t="s">
        <v>20</v>
      </c>
      <c r="AP13" s="26">
        <f>ROUND(AN13*10.7639,0)</f>
        <v>1</v>
      </c>
      <c r="AQ13" s="26" t="s">
        <v>21</v>
      </c>
      <c r="AR13" s="23" t="str">
        <f>CONCATENATE("(",AP13," ",AQ13,")")</f>
        <v>(1 lx)</v>
      </c>
      <c r="AS13" s="37">
        <v>2.4</v>
      </c>
      <c r="AT13" s="26" t="s">
        <v>20</v>
      </c>
      <c r="AU13" s="26">
        <f>ROUND(AS13*10.7639,0)</f>
        <v>26</v>
      </c>
      <c r="AV13" s="26" t="s">
        <v>21</v>
      </c>
      <c r="AW13" s="23" t="str">
        <f>CONCATENATE("(",AU13," ",AV13,")")</f>
        <v>(26 lx)</v>
      </c>
      <c r="AX13" s="11">
        <v>33.6</v>
      </c>
      <c r="AY13" s="17">
        <v>218.6</v>
      </c>
    </row>
    <row r="14" spans="3:51" s="12" customFormat="1" x14ac:dyDescent="0.35">
      <c r="C14" s="21" t="s">
        <v>22</v>
      </c>
      <c r="D14" s="29">
        <v>1.1000000000000001</v>
      </c>
      <c r="E14" s="26" t="s">
        <v>20</v>
      </c>
      <c r="F14" s="36">
        <f>ROUND(D14*10.7639,0)</f>
        <v>12</v>
      </c>
      <c r="G14" s="26" t="s">
        <v>21</v>
      </c>
      <c r="H14" s="23" t="str">
        <f>CONCATENATE("(",F14," ",G14,")")</f>
        <v>(12 lx)</v>
      </c>
      <c r="I14" s="37">
        <v>5.4</v>
      </c>
      <c r="J14" s="26" t="s">
        <v>20</v>
      </c>
      <c r="K14" s="26">
        <f>ROUND(I14*10.7639,0)</f>
        <v>58</v>
      </c>
      <c r="L14" s="26" t="s">
        <v>21</v>
      </c>
      <c r="M14" s="23" t="str">
        <f>CONCATENATE("(",K14," ",L14,")")</f>
        <v>(58 lx)</v>
      </c>
      <c r="N14" s="11">
        <v>5</v>
      </c>
      <c r="O14" s="16">
        <v>16.5</v>
      </c>
      <c r="P14" s="25">
        <v>0.7</v>
      </c>
      <c r="Q14" s="26" t="s">
        <v>20</v>
      </c>
      <c r="R14" s="26">
        <f>ROUND(P14*10.7639,0)</f>
        <v>8</v>
      </c>
      <c r="S14" s="26" t="s">
        <v>21</v>
      </c>
      <c r="T14" s="23" t="str">
        <f>CONCATENATE("(",R14," ",S14,")")</f>
        <v>(8 lx)</v>
      </c>
      <c r="U14" s="37">
        <v>4.0999999999999996</v>
      </c>
      <c r="V14" s="26" t="s">
        <v>20</v>
      </c>
      <c r="W14" s="26">
        <f>ROUND(U14*10.7639,0)</f>
        <v>44</v>
      </c>
      <c r="X14" s="26" t="s">
        <v>21</v>
      </c>
      <c r="Y14" s="23" t="str">
        <f>CONCATENATE("(",W14," ",X14,")")</f>
        <v>(44 lx)</v>
      </c>
      <c r="Z14" s="11">
        <v>5.6</v>
      </c>
      <c r="AA14" s="17">
        <v>24.2</v>
      </c>
      <c r="AB14" s="29">
        <v>0.2</v>
      </c>
      <c r="AC14" s="26" t="s">
        <v>20</v>
      </c>
      <c r="AD14" s="26">
        <f>ROUND(AB14*10.7639,0)</f>
        <v>2</v>
      </c>
      <c r="AE14" s="26" t="s">
        <v>21</v>
      </c>
      <c r="AF14" s="23" t="str">
        <f>CONCATENATE("(",AD14," ",AE14,")")</f>
        <v>(2 lx)</v>
      </c>
      <c r="AG14" s="38">
        <v>3.9</v>
      </c>
      <c r="AH14" s="26" t="s">
        <v>20</v>
      </c>
      <c r="AI14" s="26">
        <f>ROUND(AG14*10.7639,0)</f>
        <v>42</v>
      </c>
      <c r="AJ14" s="26" t="s">
        <v>21</v>
      </c>
      <c r="AK14" s="23" t="str">
        <f>CONCATENATE("(",AI14," ",AJ14,")")</f>
        <v>(42 lx)</v>
      </c>
      <c r="AL14" s="11">
        <v>21.4</v>
      </c>
      <c r="AM14" s="17">
        <v>97.7</v>
      </c>
      <c r="AN14" s="29">
        <v>0.1</v>
      </c>
      <c r="AO14" s="26" t="s">
        <v>20</v>
      </c>
      <c r="AP14" s="26">
        <f>ROUND(AN14*10.7639,0)</f>
        <v>1</v>
      </c>
      <c r="AQ14" s="26" t="s">
        <v>21</v>
      </c>
      <c r="AR14" s="23" t="str">
        <f>CONCATENATE("(",AP14," ",AQ14,")")</f>
        <v>(1 lx)</v>
      </c>
      <c r="AS14" s="37">
        <v>2.7</v>
      </c>
      <c r="AT14" s="26" t="s">
        <v>20</v>
      </c>
      <c r="AU14" s="26">
        <f>ROUND(AS14*10.7639,0)</f>
        <v>29</v>
      </c>
      <c r="AV14" s="26" t="s">
        <v>21</v>
      </c>
      <c r="AW14" s="23" t="str">
        <f>CONCATENATE("(",AU14," ",AV14,")")</f>
        <v>(29 lx)</v>
      </c>
      <c r="AX14" s="11">
        <v>24.6</v>
      </c>
      <c r="AY14" s="17">
        <v>159.6</v>
      </c>
    </row>
    <row r="15" spans="3:51" s="12" customFormat="1" x14ac:dyDescent="0.35">
      <c r="C15" s="21" t="s">
        <v>23</v>
      </c>
      <c r="D15" s="29">
        <v>1.4</v>
      </c>
      <c r="E15" s="26" t="s">
        <v>20</v>
      </c>
      <c r="F15" s="36">
        <f>ROUND(D15*10.7639,0)</f>
        <v>15</v>
      </c>
      <c r="G15" s="26" t="s">
        <v>21</v>
      </c>
      <c r="H15" s="23" t="str">
        <f>CONCATENATE("(",F15," ",G15,")")</f>
        <v>(15 lx)</v>
      </c>
      <c r="I15" s="37">
        <v>5.6</v>
      </c>
      <c r="J15" s="26" t="s">
        <v>20</v>
      </c>
      <c r="K15" s="26">
        <f>ROUND(I15*10.7639,0)</f>
        <v>60</v>
      </c>
      <c r="L15" s="26" t="s">
        <v>21</v>
      </c>
      <c r="M15" s="23" t="str">
        <f>CONCATENATE("(",K15," ",L15,")")</f>
        <v>(60 lx)</v>
      </c>
      <c r="N15" s="11">
        <v>3.9</v>
      </c>
      <c r="O15" s="16">
        <v>12.6</v>
      </c>
      <c r="P15" s="25">
        <v>0.9</v>
      </c>
      <c r="Q15" s="26" t="s">
        <v>20</v>
      </c>
      <c r="R15" s="26">
        <f t="shared" ref="R15:R19" si="0">ROUND(P15*10.7639,0)</f>
        <v>10</v>
      </c>
      <c r="S15" s="26" t="s">
        <v>21</v>
      </c>
      <c r="T15" s="23" t="str">
        <f t="shared" ref="T15:T19" si="1">CONCATENATE("(",R15," ",S15,")")</f>
        <v>(10 lx)</v>
      </c>
      <c r="U15" s="37">
        <v>4.2</v>
      </c>
      <c r="V15" s="26" t="s">
        <v>20</v>
      </c>
      <c r="W15" s="26">
        <f t="shared" ref="W15:W19" si="2">ROUND(U15*10.7639,0)</f>
        <v>45</v>
      </c>
      <c r="X15" s="26" t="s">
        <v>21</v>
      </c>
      <c r="Y15" s="23" t="str">
        <f t="shared" ref="Y15:Y19" si="3">CONCATENATE("(",W15," ",X15,")")</f>
        <v>(45 lx)</v>
      </c>
      <c r="Z15" s="11">
        <v>4.5999999999999996</v>
      </c>
      <c r="AA15" s="17">
        <v>19.3</v>
      </c>
      <c r="AB15" s="29">
        <v>0.3</v>
      </c>
      <c r="AC15" s="26" t="s">
        <v>20</v>
      </c>
      <c r="AD15" s="26">
        <f t="shared" ref="AD15:AD19" si="4">ROUND(AB15*10.7639,0)</f>
        <v>3</v>
      </c>
      <c r="AE15" s="26" t="s">
        <v>21</v>
      </c>
      <c r="AF15" s="23" t="str">
        <f t="shared" ref="AF15:AF19" si="5">CONCATENATE("(",AD15," ",AE15,")")</f>
        <v>(3 lx)</v>
      </c>
      <c r="AG15" s="38">
        <v>4</v>
      </c>
      <c r="AH15" s="26" t="s">
        <v>20</v>
      </c>
      <c r="AI15" s="26">
        <f t="shared" ref="AI15:AI19" si="6">ROUND(AG15*10.7639,0)</f>
        <v>43</v>
      </c>
      <c r="AJ15" s="26" t="s">
        <v>21</v>
      </c>
      <c r="AK15" s="23" t="str">
        <f t="shared" ref="AK15:AK19" si="7">CONCATENATE("(",AI15," ",AJ15,")")</f>
        <v>(43 lx)</v>
      </c>
      <c r="AL15" s="11">
        <v>15.8</v>
      </c>
      <c r="AM15" s="17">
        <v>70.599999999999994</v>
      </c>
      <c r="AN15" s="29">
        <v>0.2</v>
      </c>
      <c r="AO15" s="26" t="s">
        <v>20</v>
      </c>
      <c r="AP15" s="26">
        <f t="shared" ref="AP15:AP19" si="8">ROUND(AN15*10.7639,0)</f>
        <v>2</v>
      </c>
      <c r="AQ15" s="26" t="s">
        <v>21</v>
      </c>
      <c r="AR15" s="23" t="str">
        <f t="shared" ref="AR15:AR19" si="9">CONCATENATE("(",AP15," ",AQ15,")")</f>
        <v>(2 lx)</v>
      </c>
      <c r="AS15" s="37">
        <v>2.8</v>
      </c>
      <c r="AT15" s="26" t="s">
        <v>20</v>
      </c>
      <c r="AU15" s="26">
        <f t="shared" ref="AU15:AU19" si="10">ROUND(AS15*10.7639,0)</f>
        <v>30</v>
      </c>
      <c r="AV15" s="26" t="s">
        <v>21</v>
      </c>
      <c r="AW15" s="23" t="str">
        <f t="shared" ref="AW15:AW19" si="11">CONCATENATE("(",AU15," ",AV15,")")</f>
        <v>(30 lx)</v>
      </c>
      <c r="AX15" s="11">
        <v>18.899999999999999</v>
      </c>
      <c r="AY15" s="17">
        <v>117.5</v>
      </c>
    </row>
    <row r="16" spans="3:51" s="12" customFormat="1" x14ac:dyDescent="0.35">
      <c r="C16" s="21" t="s">
        <v>24</v>
      </c>
      <c r="D16" s="29">
        <v>1.7</v>
      </c>
      <c r="E16" s="26" t="s">
        <v>20</v>
      </c>
      <c r="F16" s="26">
        <f t="shared" ref="F16:F19" si="12">ROUND(D16*10.7639,0)</f>
        <v>18</v>
      </c>
      <c r="G16" s="26" t="s">
        <v>21</v>
      </c>
      <c r="H16" s="23" t="str">
        <f t="shared" ref="H16:H19" si="13">CONCATENATE("(",F16," ",G16,")")</f>
        <v>(18 lx)</v>
      </c>
      <c r="I16" s="37">
        <v>5.2</v>
      </c>
      <c r="J16" s="26" t="s">
        <v>20</v>
      </c>
      <c r="K16" s="26">
        <f t="shared" ref="K16:K19" si="14">ROUND(I16*10.7639,0)</f>
        <v>56</v>
      </c>
      <c r="L16" s="26" t="s">
        <v>21</v>
      </c>
      <c r="M16" s="23" t="str">
        <f t="shared" ref="M16:M19" si="15">CONCATENATE("(",K16," ",L16,")")</f>
        <v>(56 lx)</v>
      </c>
      <c r="N16" s="11">
        <v>3</v>
      </c>
      <c r="O16" s="16">
        <v>5.6</v>
      </c>
      <c r="P16" s="39">
        <v>1</v>
      </c>
      <c r="Q16" s="40" t="s">
        <v>20</v>
      </c>
      <c r="R16" s="40">
        <f t="shared" si="0"/>
        <v>11</v>
      </c>
      <c r="S16" s="40" t="s">
        <v>21</v>
      </c>
      <c r="T16" s="41" t="str">
        <f t="shared" si="1"/>
        <v>(11 lx)</v>
      </c>
      <c r="U16" s="42">
        <v>3.9</v>
      </c>
      <c r="V16" s="40" t="s">
        <v>20</v>
      </c>
      <c r="W16" s="40">
        <f t="shared" si="2"/>
        <v>42</v>
      </c>
      <c r="X16" s="40" t="s">
        <v>21</v>
      </c>
      <c r="Y16" s="41" t="str">
        <f t="shared" si="3"/>
        <v>(42 lx)</v>
      </c>
      <c r="Z16" s="35">
        <v>3.7</v>
      </c>
      <c r="AA16" s="17">
        <v>9.1</v>
      </c>
      <c r="AB16" s="29">
        <v>0.4</v>
      </c>
      <c r="AC16" s="26" t="s">
        <v>20</v>
      </c>
      <c r="AD16" s="26">
        <f t="shared" si="4"/>
        <v>4</v>
      </c>
      <c r="AE16" s="26" t="s">
        <v>21</v>
      </c>
      <c r="AF16" s="23" t="str">
        <f t="shared" si="5"/>
        <v>(4 lx)</v>
      </c>
      <c r="AG16" s="38">
        <v>3.5</v>
      </c>
      <c r="AH16" s="26" t="s">
        <v>20</v>
      </c>
      <c r="AI16" s="26">
        <f t="shared" si="6"/>
        <v>38</v>
      </c>
      <c r="AJ16" s="26" t="s">
        <v>21</v>
      </c>
      <c r="AK16" s="23" t="str">
        <f t="shared" si="7"/>
        <v>(38 lx)</v>
      </c>
      <c r="AL16" s="11">
        <v>10.1</v>
      </c>
      <c r="AM16" s="17">
        <v>26.6</v>
      </c>
      <c r="AN16" s="29">
        <v>0.2</v>
      </c>
      <c r="AO16" s="26" t="s">
        <v>20</v>
      </c>
      <c r="AP16" s="26">
        <f t="shared" si="8"/>
        <v>2</v>
      </c>
      <c r="AQ16" s="26" t="s">
        <v>21</v>
      </c>
      <c r="AR16" s="23" t="str">
        <f t="shared" si="9"/>
        <v>(2 lx)</v>
      </c>
      <c r="AS16" s="37">
        <v>2.6</v>
      </c>
      <c r="AT16" s="26" t="s">
        <v>20</v>
      </c>
      <c r="AU16" s="26">
        <f t="shared" si="10"/>
        <v>28</v>
      </c>
      <c r="AV16" s="26" t="s">
        <v>21</v>
      </c>
      <c r="AW16" s="23" t="str">
        <f t="shared" si="11"/>
        <v>(28 lx)</v>
      </c>
      <c r="AX16" s="11">
        <v>11.8</v>
      </c>
      <c r="AY16" s="17">
        <v>42.2</v>
      </c>
    </row>
    <row r="17" spans="3:51" s="12" customFormat="1" x14ac:dyDescent="0.35">
      <c r="C17" s="21" t="s">
        <v>25</v>
      </c>
      <c r="D17" s="29">
        <v>1.5</v>
      </c>
      <c r="E17" s="26" t="s">
        <v>20</v>
      </c>
      <c r="F17" s="26">
        <f t="shared" si="12"/>
        <v>16</v>
      </c>
      <c r="G17" s="26" t="s">
        <v>21</v>
      </c>
      <c r="H17" s="23" t="str">
        <f t="shared" si="13"/>
        <v>(16 lx)</v>
      </c>
      <c r="I17" s="37">
        <v>4.5999999999999996</v>
      </c>
      <c r="J17" s="26" t="s">
        <v>20</v>
      </c>
      <c r="K17" s="26">
        <f t="shared" si="14"/>
        <v>50</v>
      </c>
      <c r="L17" s="26" t="s">
        <v>21</v>
      </c>
      <c r="M17" s="23" t="str">
        <f t="shared" si="15"/>
        <v>(50 lx)</v>
      </c>
      <c r="N17" s="11">
        <v>3.1</v>
      </c>
      <c r="O17" s="16">
        <v>4.8</v>
      </c>
      <c r="P17" s="25">
        <v>0.9</v>
      </c>
      <c r="Q17" s="26" t="s">
        <v>20</v>
      </c>
      <c r="R17" s="26">
        <f t="shared" si="0"/>
        <v>10</v>
      </c>
      <c r="S17" s="26" t="s">
        <v>21</v>
      </c>
      <c r="T17" s="23" t="str">
        <f t="shared" si="1"/>
        <v>(10 lx)</v>
      </c>
      <c r="U17" s="37">
        <v>3.5</v>
      </c>
      <c r="V17" s="26" t="s">
        <v>20</v>
      </c>
      <c r="W17" s="26">
        <f t="shared" si="2"/>
        <v>38</v>
      </c>
      <c r="X17" s="26" t="s">
        <v>21</v>
      </c>
      <c r="Y17" s="23" t="str">
        <f t="shared" si="3"/>
        <v>(38 lx)</v>
      </c>
      <c r="Z17" s="11">
        <v>3.8</v>
      </c>
      <c r="AA17" s="17">
        <v>7.4</v>
      </c>
      <c r="AB17" s="29">
        <v>0.4</v>
      </c>
      <c r="AC17" s="26" t="s">
        <v>20</v>
      </c>
      <c r="AD17" s="26">
        <f t="shared" si="4"/>
        <v>4</v>
      </c>
      <c r="AE17" s="26" t="s">
        <v>21</v>
      </c>
      <c r="AF17" s="23" t="str">
        <f t="shared" si="5"/>
        <v>(4 lx)</v>
      </c>
      <c r="AG17" s="38">
        <v>3.1</v>
      </c>
      <c r="AH17" s="26" t="s">
        <v>20</v>
      </c>
      <c r="AI17" s="26">
        <f t="shared" si="6"/>
        <v>33</v>
      </c>
      <c r="AJ17" s="26" t="s">
        <v>21</v>
      </c>
      <c r="AK17" s="23" t="str">
        <f t="shared" si="7"/>
        <v>(33 lx)</v>
      </c>
      <c r="AL17" s="11">
        <v>7.7</v>
      </c>
      <c r="AM17" s="17">
        <v>17.2</v>
      </c>
      <c r="AN17" s="29">
        <v>0.3</v>
      </c>
      <c r="AO17" s="26" t="s">
        <v>20</v>
      </c>
      <c r="AP17" s="26">
        <f t="shared" si="8"/>
        <v>3</v>
      </c>
      <c r="AQ17" s="26" t="s">
        <v>21</v>
      </c>
      <c r="AR17" s="23" t="str">
        <f t="shared" si="9"/>
        <v>(3 lx)</v>
      </c>
      <c r="AS17" s="37">
        <v>2.2999999999999998</v>
      </c>
      <c r="AT17" s="26" t="s">
        <v>20</v>
      </c>
      <c r="AU17" s="26">
        <f t="shared" si="10"/>
        <v>25</v>
      </c>
      <c r="AV17" s="26" t="s">
        <v>21</v>
      </c>
      <c r="AW17" s="23" t="str">
        <f t="shared" si="11"/>
        <v>(25 lx)</v>
      </c>
      <c r="AX17" s="11">
        <v>9</v>
      </c>
      <c r="AY17" s="17">
        <v>26.3</v>
      </c>
    </row>
    <row r="18" spans="3:51" s="12" customFormat="1" x14ac:dyDescent="0.35">
      <c r="C18" s="21" t="s">
        <v>26</v>
      </c>
      <c r="D18" s="29">
        <v>1.3</v>
      </c>
      <c r="E18" s="26" t="s">
        <v>20</v>
      </c>
      <c r="F18" s="26">
        <f t="shared" si="12"/>
        <v>14</v>
      </c>
      <c r="G18" s="26" t="s">
        <v>21</v>
      </c>
      <c r="H18" s="23" t="str">
        <f t="shared" si="13"/>
        <v>(14 lx)</v>
      </c>
      <c r="I18" s="37">
        <v>4.0999999999999996</v>
      </c>
      <c r="J18" s="26" t="s">
        <v>20</v>
      </c>
      <c r="K18" s="26">
        <f t="shared" si="14"/>
        <v>44</v>
      </c>
      <c r="L18" s="26" t="s">
        <v>21</v>
      </c>
      <c r="M18" s="23" t="str">
        <f t="shared" si="15"/>
        <v>(44 lx)</v>
      </c>
      <c r="N18" s="11">
        <v>3.2</v>
      </c>
      <c r="O18" s="16">
        <v>5.2</v>
      </c>
      <c r="P18" s="25">
        <v>0.8</v>
      </c>
      <c r="Q18" s="26" t="s">
        <v>20</v>
      </c>
      <c r="R18" s="26">
        <f t="shared" si="0"/>
        <v>9</v>
      </c>
      <c r="S18" s="26" t="s">
        <v>21</v>
      </c>
      <c r="T18" s="23" t="str">
        <f t="shared" si="1"/>
        <v>(9 lx)</v>
      </c>
      <c r="U18" s="37">
        <v>3.1</v>
      </c>
      <c r="V18" s="26" t="s">
        <v>20</v>
      </c>
      <c r="W18" s="26">
        <f t="shared" si="2"/>
        <v>33</v>
      </c>
      <c r="X18" s="26" t="s">
        <v>21</v>
      </c>
      <c r="Y18" s="23" t="str">
        <f t="shared" si="3"/>
        <v>(33 lx)</v>
      </c>
      <c r="Z18" s="11">
        <v>3.7</v>
      </c>
      <c r="AA18" s="17">
        <v>7.8</v>
      </c>
      <c r="AB18" s="29">
        <v>0.4</v>
      </c>
      <c r="AC18" s="26" t="s">
        <v>20</v>
      </c>
      <c r="AD18" s="26">
        <f t="shared" si="4"/>
        <v>4</v>
      </c>
      <c r="AE18" s="26" t="s">
        <v>21</v>
      </c>
      <c r="AF18" s="23" t="str">
        <f t="shared" si="5"/>
        <v>(4 lx)</v>
      </c>
      <c r="AG18" s="38">
        <v>2.7</v>
      </c>
      <c r="AH18" s="26" t="s">
        <v>20</v>
      </c>
      <c r="AI18" s="26">
        <f t="shared" si="6"/>
        <v>29</v>
      </c>
      <c r="AJ18" s="26" t="s">
        <v>21</v>
      </c>
      <c r="AK18" s="23" t="str">
        <f t="shared" si="7"/>
        <v>(29 lx)</v>
      </c>
      <c r="AL18" s="11">
        <v>6.8</v>
      </c>
      <c r="AM18" s="17">
        <v>16.100000000000001</v>
      </c>
      <c r="AN18" s="29">
        <v>0.3</v>
      </c>
      <c r="AO18" s="26" t="s">
        <v>20</v>
      </c>
      <c r="AP18" s="26">
        <f t="shared" si="8"/>
        <v>3</v>
      </c>
      <c r="AQ18" s="26" t="s">
        <v>21</v>
      </c>
      <c r="AR18" s="23" t="str">
        <f t="shared" si="9"/>
        <v>(3 lx)</v>
      </c>
      <c r="AS18" s="37">
        <v>2.1</v>
      </c>
      <c r="AT18" s="26" t="s">
        <v>20</v>
      </c>
      <c r="AU18" s="26">
        <f t="shared" si="10"/>
        <v>23</v>
      </c>
      <c r="AV18" s="26" t="s">
        <v>21</v>
      </c>
      <c r="AW18" s="23" t="str">
        <f t="shared" si="11"/>
        <v>(23 lx)</v>
      </c>
      <c r="AX18" s="11">
        <v>7.7</v>
      </c>
      <c r="AY18" s="16">
        <v>23.8</v>
      </c>
    </row>
    <row r="19" spans="3:51" s="12" customFormat="1" ht="15" thickBot="1" x14ac:dyDescent="0.4">
      <c r="C19" s="22" t="s">
        <v>27</v>
      </c>
      <c r="D19" s="43">
        <v>1.2</v>
      </c>
      <c r="E19" s="44" t="s">
        <v>20</v>
      </c>
      <c r="F19" s="44">
        <f t="shared" si="12"/>
        <v>13</v>
      </c>
      <c r="G19" s="44" t="s">
        <v>21</v>
      </c>
      <c r="H19" s="45" t="str">
        <f t="shared" si="13"/>
        <v>(13 lx)</v>
      </c>
      <c r="I19" s="46">
        <v>3.6</v>
      </c>
      <c r="J19" s="44" t="s">
        <v>20</v>
      </c>
      <c r="K19" s="44">
        <f t="shared" si="14"/>
        <v>39</v>
      </c>
      <c r="L19" s="44" t="s">
        <v>21</v>
      </c>
      <c r="M19" s="45" t="str">
        <f t="shared" si="15"/>
        <v>(39 lx)</v>
      </c>
      <c r="N19" s="34">
        <v>2.9</v>
      </c>
      <c r="O19" s="31">
        <v>4.9000000000000004</v>
      </c>
      <c r="P19" s="27">
        <v>0.8</v>
      </c>
      <c r="Q19" s="28" t="s">
        <v>20</v>
      </c>
      <c r="R19" s="28">
        <f t="shared" si="0"/>
        <v>9</v>
      </c>
      <c r="S19" s="28" t="s">
        <v>21</v>
      </c>
      <c r="T19" s="24" t="str">
        <f t="shared" si="1"/>
        <v>(9 lx)</v>
      </c>
      <c r="U19" s="47">
        <v>2.7</v>
      </c>
      <c r="V19" s="28" t="s">
        <v>20</v>
      </c>
      <c r="W19" s="28">
        <f t="shared" si="2"/>
        <v>29</v>
      </c>
      <c r="X19" s="28" t="s">
        <v>21</v>
      </c>
      <c r="Y19" s="24" t="str">
        <f t="shared" si="3"/>
        <v>(29 lx)</v>
      </c>
      <c r="Z19" s="18">
        <v>3.5</v>
      </c>
      <c r="AA19" s="19">
        <v>7.3</v>
      </c>
      <c r="AB19" s="30">
        <v>0.4</v>
      </c>
      <c r="AC19" s="28" t="s">
        <v>20</v>
      </c>
      <c r="AD19" s="28">
        <f t="shared" si="4"/>
        <v>4</v>
      </c>
      <c r="AE19" s="28" t="s">
        <v>21</v>
      </c>
      <c r="AF19" s="24" t="str">
        <f t="shared" si="5"/>
        <v>(4 lx)</v>
      </c>
      <c r="AG19" s="48">
        <v>2.4</v>
      </c>
      <c r="AH19" s="28" t="s">
        <v>20</v>
      </c>
      <c r="AI19" s="28">
        <f t="shared" si="6"/>
        <v>26</v>
      </c>
      <c r="AJ19" s="28" t="s">
        <v>21</v>
      </c>
      <c r="AK19" s="24" t="str">
        <f t="shared" si="7"/>
        <v>(26 lx)</v>
      </c>
      <c r="AL19" s="18">
        <v>6.4</v>
      </c>
      <c r="AM19" s="19">
        <v>15.5</v>
      </c>
      <c r="AN19" s="30">
        <v>0.3</v>
      </c>
      <c r="AO19" s="28" t="s">
        <v>20</v>
      </c>
      <c r="AP19" s="28">
        <f t="shared" si="8"/>
        <v>3</v>
      </c>
      <c r="AQ19" s="28" t="s">
        <v>21</v>
      </c>
      <c r="AR19" s="24" t="str">
        <f t="shared" si="9"/>
        <v>(3 lx)</v>
      </c>
      <c r="AS19" s="47">
        <v>1.8</v>
      </c>
      <c r="AT19" s="28" t="s">
        <v>20</v>
      </c>
      <c r="AU19" s="28">
        <f t="shared" si="10"/>
        <v>19</v>
      </c>
      <c r="AV19" s="28" t="s">
        <v>21</v>
      </c>
      <c r="AW19" s="24" t="str">
        <f t="shared" si="11"/>
        <v>(19 lx)</v>
      </c>
      <c r="AX19" s="18">
        <v>7.1</v>
      </c>
      <c r="AY19" s="19">
        <v>22</v>
      </c>
    </row>
    <row r="20" spans="3:51" x14ac:dyDescent="0.35">
      <c r="C20" s="7"/>
      <c r="D20" s="7"/>
      <c r="E20" s="7"/>
      <c r="F20" s="7"/>
      <c r="G20" s="7"/>
      <c r="H20" s="7"/>
      <c r="I20" s="8"/>
      <c r="J20" s="8"/>
      <c r="K20" s="8"/>
      <c r="L20" s="8"/>
      <c r="M20" s="8"/>
      <c r="N20" s="7"/>
      <c r="O20" s="7"/>
      <c r="P20" s="9"/>
      <c r="Q20" s="9"/>
      <c r="R20" s="9"/>
      <c r="S20" s="9"/>
      <c r="T20" s="9"/>
      <c r="U20" s="7"/>
      <c r="V20" s="7"/>
      <c r="W20" s="7"/>
      <c r="X20" s="7"/>
      <c r="Y20" s="7"/>
      <c r="Z20" s="7"/>
      <c r="AA20" s="9"/>
      <c r="AB20" s="10"/>
      <c r="AC20" s="10"/>
      <c r="AD20" s="10"/>
      <c r="AE20" s="10"/>
      <c r="AF20" s="10"/>
      <c r="AG20" s="7"/>
      <c r="AH20" s="7"/>
      <c r="AI20" s="7"/>
      <c r="AJ20" s="7"/>
      <c r="AK20" s="7"/>
      <c r="AL20" s="9"/>
      <c r="AM20" s="7"/>
    </row>
    <row r="21" spans="3:51" x14ac:dyDescent="0.35">
      <c r="C21" t="s">
        <v>28</v>
      </c>
      <c r="D21" s="2" t="s">
        <v>29</v>
      </c>
      <c r="E21" s="2"/>
      <c r="F21" s="2"/>
      <c r="G21" s="2"/>
      <c r="H21" s="2"/>
    </row>
    <row r="22" spans="3:51" x14ac:dyDescent="0.35">
      <c r="N22" s="2"/>
    </row>
    <row r="24" spans="3:51" s="6" customFormat="1" x14ac:dyDescent="0.35">
      <c r="C24" s="6" t="s">
        <v>1</v>
      </c>
    </row>
    <row r="25" spans="3:51" s="6" customFormat="1" x14ac:dyDescent="0.35">
      <c r="C25" s="6" t="s">
        <v>30</v>
      </c>
    </row>
    <row r="26" spans="3:51" ht="15" thickBot="1" x14ac:dyDescent="0.4"/>
    <row r="27" spans="3:51" s="2" customFormat="1" x14ac:dyDescent="0.35">
      <c r="C27" s="20" t="s">
        <v>9</v>
      </c>
      <c r="D27" s="13" t="s">
        <v>10</v>
      </c>
      <c r="E27" s="14"/>
      <c r="F27" s="14"/>
      <c r="G27" s="14"/>
      <c r="H27" s="14"/>
      <c r="I27" s="14"/>
      <c r="J27" s="14"/>
      <c r="K27" s="14"/>
      <c r="L27" s="14"/>
      <c r="M27" s="14"/>
      <c r="N27" s="14"/>
      <c r="O27" s="15"/>
      <c r="P27" s="13" t="s">
        <v>11</v>
      </c>
      <c r="Q27" s="14"/>
      <c r="R27" s="14"/>
      <c r="S27" s="14"/>
      <c r="T27" s="14"/>
      <c r="U27" s="14"/>
      <c r="V27" s="14"/>
      <c r="W27" s="14"/>
      <c r="X27" s="14"/>
      <c r="Y27" s="14"/>
      <c r="Z27" s="14"/>
      <c r="AA27" s="15"/>
      <c r="AB27" s="13" t="s">
        <v>12</v>
      </c>
      <c r="AC27" s="14"/>
      <c r="AD27" s="14"/>
      <c r="AE27" s="14"/>
      <c r="AF27" s="14"/>
      <c r="AG27" s="14"/>
      <c r="AH27" s="14"/>
      <c r="AI27" s="14"/>
      <c r="AJ27" s="14"/>
      <c r="AK27" s="14"/>
      <c r="AL27" s="14"/>
      <c r="AM27" s="15"/>
      <c r="AN27" s="13" t="s">
        <v>13</v>
      </c>
      <c r="AO27" s="14"/>
      <c r="AP27" s="14"/>
      <c r="AQ27" s="14"/>
      <c r="AR27" s="14"/>
      <c r="AS27" s="14"/>
      <c r="AT27" s="14"/>
      <c r="AU27" s="14"/>
      <c r="AV27" s="14"/>
      <c r="AW27" s="14"/>
      <c r="AX27" s="14"/>
      <c r="AY27" s="15"/>
    </row>
    <row r="28" spans="3:51" s="1" customFormat="1" ht="29" x14ac:dyDescent="0.35">
      <c r="C28" s="55" t="s">
        <v>14</v>
      </c>
      <c r="D28" s="56" t="s">
        <v>15</v>
      </c>
      <c r="E28" s="57"/>
      <c r="F28" s="57"/>
      <c r="G28" s="57"/>
      <c r="H28" s="58"/>
      <c r="I28" s="59" t="s">
        <v>16</v>
      </c>
      <c r="J28" s="57"/>
      <c r="K28" s="57"/>
      <c r="L28" s="57"/>
      <c r="M28" s="58"/>
      <c r="N28" s="60" t="s">
        <v>17</v>
      </c>
      <c r="O28" s="61" t="s">
        <v>18</v>
      </c>
      <c r="P28" s="56" t="s">
        <v>15</v>
      </c>
      <c r="Q28" s="57"/>
      <c r="R28" s="57"/>
      <c r="S28" s="57"/>
      <c r="T28" s="58"/>
      <c r="U28" s="59" t="s">
        <v>16</v>
      </c>
      <c r="V28" s="57"/>
      <c r="W28" s="57"/>
      <c r="X28" s="57"/>
      <c r="Y28" s="58"/>
      <c r="Z28" s="60" t="s">
        <v>17</v>
      </c>
      <c r="AA28" s="61" t="s">
        <v>18</v>
      </c>
      <c r="AB28" s="56" t="s">
        <v>15</v>
      </c>
      <c r="AC28" s="57"/>
      <c r="AD28" s="57"/>
      <c r="AE28" s="57"/>
      <c r="AF28" s="58"/>
      <c r="AG28" s="59" t="s">
        <v>16</v>
      </c>
      <c r="AH28" s="57"/>
      <c r="AI28" s="57"/>
      <c r="AJ28" s="57"/>
      <c r="AK28" s="58"/>
      <c r="AL28" s="60" t="s">
        <v>17</v>
      </c>
      <c r="AM28" s="61" t="s">
        <v>18</v>
      </c>
      <c r="AN28" s="56" t="s">
        <v>15</v>
      </c>
      <c r="AO28" s="57"/>
      <c r="AP28" s="57"/>
      <c r="AQ28" s="57"/>
      <c r="AR28" s="58"/>
      <c r="AS28" s="59" t="s">
        <v>16</v>
      </c>
      <c r="AT28" s="57"/>
      <c r="AU28" s="57"/>
      <c r="AV28" s="57"/>
      <c r="AW28" s="58"/>
      <c r="AX28" s="60" t="s">
        <v>17</v>
      </c>
      <c r="AY28" s="61" t="s">
        <v>18</v>
      </c>
    </row>
    <row r="29" spans="3:51" s="12" customFormat="1" x14ac:dyDescent="0.35">
      <c r="C29" s="21" t="s">
        <v>19</v>
      </c>
      <c r="D29" s="29">
        <v>0.9</v>
      </c>
      <c r="E29" s="26" t="s">
        <v>20</v>
      </c>
      <c r="F29" s="36">
        <f>ROUND(D29*10.7639,0)</f>
        <v>10</v>
      </c>
      <c r="G29" s="26" t="s">
        <v>21</v>
      </c>
      <c r="H29" s="23" t="str">
        <f>CONCATENATE("(",F29," ",G29,")")</f>
        <v>(10 lx)</v>
      </c>
      <c r="I29" s="38">
        <v>5</v>
      </c>
      <c r="J29" s="26" t="s">
        <v>20</v>
      </c>
      <c r="K29" s="26">
        <f>ROUND(I29*10.7639,0)</f>
        <v>54</v>
      </c>
      <c r="L29" s="26" t="s">
        <v>21</v>
      </c>
      <c r="M29" s="23" t="str">
        <f>CONCATENATE("(",K29," ",L29,")")</f>
        <v>(54 lx)</v>
      </c>
      <c r="N29" s="11">
        <v>5.4</v>
      </c>
      <c r="O29" s="16">
        <v>16.600000000000001</v>
      </c>
      <c r="P29" s="25">
        <v>0.5</v>
      </c>
      <c r="Q29" s="26" t="s">
        <v>20</v>
      </c>
      <c r="R29" s="26">
        <f>ROUND(P29*10.7639,0)</f>
        <v>5</v>
      </c>
      <c r="S29" s="26" t="s">
        <v>21</v>
      </c>
      <c r="T29" s="23" t="str">
        <f>CONCATENATE("(",R29," ",S29,")")</f>
        <v>(5 lx)</v>
      </c>
      <c r="U29" s="37">
        <v>3.8</v>
      </c>
      <c r="V29" s="26" t="s">
        <v>20</v>
      </c>
      <c r="W29" s="26">
        <f>ROUND(U29*10.7639,0)</f>
        <v>41</v>
      </c>
      <c r="X29" s="26" t="s">
        <v>21</v>
      </c>
      <c r="Y29" s="23" t="str">
        <f>CONCATENATE("(",W29," ",X29,")")</f>
        <v>(41 lx)</v>
      </c>
      <c r="Z29" s="11">
        <v>6.9</v>
      </c>
      <c r="AA29" s="17">
        <v>28</v>
      </c>
      <c r="AB29" s="29">
        <v>0.1</v>
      </c>
      <c r="AC29" s="26" t="s">
        <v>20</v>
      </c>
      <c r="AD29" s="26">
        <f>ROUND(AB29*10.7639,0)</f>
        <v>1</v>
      </c>
      <c r="AE29" s="26" t="s">
        <v>21</v>
      </c>
      <c r="AF29" s="23" t="str">
        <f>CONCATENATE("(",AD29," ",AE29,")")</f>
        <v>(1 lx)</v>
      </c>
      <c r="AG29" s="38">
        <v>3.6</v>
      </c>
      <c r="AH29" s="26" t="s">
        <v>20</v>
      </c>
      <c r="AI29" s="26">
        <f>ROUND(AG29*10.7639,0)</f>
        <v>39</v>
      </c>
      <c r="AJ29" s="26" t="s">
        <v>21</v>
      </c>
      <c r="AK29" s="23" t="str">
        <f>CONCATENATE("(",AI29," ",AJ29,")")</f>
        <v>(39 lx)</v>
      </c>
      <c r="AL29" s="11">
        <v>25.6</v>
      </c>
      <c r="AM29" s="17">
        <v>107.7</v>
      </c>
      <c r="AN29" s="29">
        <v>0.1</v>
      </c>
      <c r="AO29" s="26" t="s">
        <v>20</v>
      </c>
      <c r="AP29" s="26">
        <f>ROUND(AN29*10.7639,0)</f>
        <v>1</v>
      </c>
      <c r="AQ29" s="26" t="s">
        <v>21</v>
      </c>
      <c r="AR29" s="23" t="str">
        <f>CONCATENATE("(",AP29," ",AQ29,")")</f>
        <v>(1 lx)</v>
      </c>
      <c r="AS29" s="37">
        <v>2.5</v>
      </c>
      <c r="AT29" s="26" t="s">
        <v>20</v>
      </c>
      <c r="AU29" s="26">
        <f>ROUND(AS29*10.7639,0)</f>
        <v>27</v>
      </c>
      <c r="AV29" s="26" t="s">
        <v>21</v>
      </c>
      <c r="AW29" s="23" t="str">
        <f>CONCATENATE("(",AU29," ",AV29,")")</f>
        <v>(27 lx)</v>
      </c>
      <c r="AX29" s="11">
        <v>15.1</v>
      </c>
      <c r="AY29" s="17">
        <v>27.8</v>
      </c>
    </row>
    <row r="30" spans="3:51" s="12" customFormat="1" x14ac:dyDescent="0.35">
      <c r="C30" s="21" t="s">
        <v>22</v>
      </c>
      <c r="D30" s="29">
        <v>1.3</v>
      </c>
      <c r="E30" s="26" t="s">
        <v>20</v>
      </c>
      <c r="F30" s="36">
        <f>ROUND(D30*10.7639,0)</f>
        <v>14</v>
      </c>
      <c r="G30" s="26" t="s">
        <v>21</v>
      </c>
      <c r="H30" s="23" t="str">
        <f>CONCATENATE("(",F30," ",G30,")")</f>
        <v>(14 lx)</v>
      </c>
      <c r="I30" s="37">
        <v>5.4</v>
      </c>
      <c r="J30" s="26" t="s">
        <v>20</v>
      </c>
      <c r="K30" s="26">
        <f>ROUND(I30*10.7639,0)</f>
        <v>58</v>
      </c>
      <c r="L30" s="26" t="s">
        <v>21</v>
      </c>
      <c r="M30" s="23" t="str">
        <f>CONCATENATE("(",K30," ",L30,")")</f>
        <v>(58 lx)</v>
      </c>
      <c r="N30" s="11">
        <v>4</v>
      </c>
      <c r="O30" s="16">
        <v>11.5</v>
      </c>
      <c r="P30" s="25">
        <v>0.8</v>
      </c>
      <c r="Q30" s="26" t="s">
        <v>20</v>
      </c>
      <c r="R30" s="26">
        <f>ROUND(P30*10.7639,0)</f>
        <v>9</v>
      </c>
      <c r="S30" s="26" t="s">
        <v>21</v>
      </c>
      <c r="T30" s="23" t="str">
        <f>CONCATENATE("(",R30," ",S30,")")</f>
        <v>(9 lx)</v>
      </c>
      <c r="U30" s="37">
        <v>4.0999999999999996</v>
      </c>
      <c r="V30" s="26" t="s">
        <v>20</v>
      </c>
      <c r="W30" s="26">
        <f>ROUND(U30*10.7639,0)</f>
        <v>44</v>
      </c>
      <c r="X30" s="26" t="s">
        <v>21</v>
      </c>
      <c r="Y30" s="23" t="str">
        <f>CONCATENATE("(",W30," ",X30,")")</f>
        <v>(44 lx)</v>
      </c>
      <c r="Z30" s="11">
        <v>5.3</v>
      </c>
      <c r="AA30" s="17">
        <v>19.7</v>
      </c>
      <c r="AB30" s="29">
        <v>0.2</v>
      </c>
      <c r="AC30" s="26" t="s">
        <v>20</v>
      </c>
      <c r="AD30" s="26">
        <f>ROUND(AB30*10.7639,0)</f>
        <v>2</v>
      </c>
      <c r="AE30" s="26" t="s">
        <v>21</v>
      </c>
      <c r="AF30" s="23" t="str">
        <f>CONCATENATE("(",AD30," ",AE30,")")</f>
        <v>(2 lx)</v>
      </c>
      <c r="AG30" s="38">
        <v>3.8</v>
      </c>
      <c r="AH30" s="26" t="s">
        <v>20</v>
      </c>
      <c r="AI30" s="26">
        <f>ROUND(AG30*10.7639,0)</f>
        <v>41</v>
      </c>
      <c r="AJ30" s="26" t="s">
        <v>21</v>
      </c>
      <c r="AK30" s="23" t="str">
        <f>CONCATENATE("(",AI30," ",AJ30,")")</f>
        <v>(41 lx)</v>
      </c>
      <c r="AL30" s="11">
        <v>17.399999999999999</v>
      </c>
      <c r="AM30" s="17">
        <v>68.7</v>
      </c>
      <c r="AN30" s="29">
        <v>0.1</v>
      </c>
      <c r="AO30" s="26" t="s">
        <v>20</v>
      </c>
      <c r="AP30" s="26">
        <f>ROUND(AN30*10.7639,0)</f>
        <v>1</v>
      </c>
      <c r="AQ30" s="26" t="s">
        <v>21</v>
      </c>
      <c r="AR30" s="23" t="str">
        <f>CONCATENATE("(",AP30," ",AQ30,")")</f>
        <v>(1 lx)</v>
      </c>
      <c r="AS30" s="37">
        <v>2.7</v>
      </c>
      <c r="AT30" s="26" t="s">
        <v>20</v>
      </c>
      <c r="AU30" s="26">
        <f>ROUND(AS30*10.7639,0)</f>
        <v>29</v>
      </c>
      <c r="AV30" s="26" t="s">
        <v>21</v>
      </c>
      <c r="AW30" s="23" t="str">
        <f>CONCATENATE("(",AU30," ",AV30,")")</f>
        <v>(29 lx)</v>
      </c>
      <c r="AX30" s="11">
        <v>20.9</v>
      </c>
      <c r="AY30" s="17">
        <v>116.1</v>
      </c>
    </row>
    <row r="31" spans="3:51" s="12" customFormat="1" x14ac:dyDescent="0.35">
      <c r="C31" s="21" t="s">
        <v>23</v>
      </c>
      <c r="D31" s="29">
        <v>1.4</v>
      </c>
      <c r="E31" s="26" t="s">
        <v>20</v>
      </c>
      <c r="F31" s="36">
        <f>ROUND(D31*10.7639,0)</f>
        <v>15</v>
      </c>
      <c r="G31" s="26" t="s">
        <v>21</v>
      </c>
      <c r="H31" s="23" t="str">
        <f>CONCATENATE("(",F31," ",G31,")")</f>
        <v>(15 lx)</v>
      </c>
      <c r="I31" s="37">
        <v>5.6</v>
      </c>
      <c r="J31" s="26" t="s">
        <v>20</v>
      </c>
      <c r="K31" s="26">
        <f>ROUND(I31*10.7639,0)</f>
        <v>60</v>
      </c>
      <c r="L31" s="26" t="s">
        <v>21</v>
      </c>
      <c r="M31" s="23" t="str">
        <f>CONCATENATE("(",K31," ",L31,")")</f>
        <v>(60 lx)</v>
      </c>
      <c r="N31" s="11">
        <v>3.9</v>
      </c>
      <c r="O31" s="16">
        <v>12.6</v>
      </c>
      <c r="P31" s="25">
        <v>1</v>
      </c>
      <c r="Q31" s="26" t="s">
        <v>20</v>
      </c>
      <c r="R31" s="26">
        <f t="shared" ref="R31:R35" si="16">ROUND(P31*10.7639,0)</f>
        <v>11</v>
      </c>
      <c r="S31" s="26" t="s">
        <v>21</v>
      </c>
      <c r="T31" s="23" t="str">
        <f t="shared" ref="T31:T35" si="17">CONCATENATE("(",R31," ",S31,")")</f>
        <v>(11 lx)</v>
      </c>
      <c r="U31" s="37">
        <v>4.2</v>
      </c>
      <c r="V31" s="26" t="s">
        <v>20</v>
      </c>
      <c r="W31" s="26">
        <f t="shared" ref="W31:W35" si="18">ROUND(U31*10.7639,0)</f>
        <v>45</v>
      </c>
      <c r="X31" s="26" t="s">
        <v>21</v>
      </c>
      <c r="Y31" s="23" t="str">
        <f t="shared" ref="Y31:Y35" si="19">CONCATENATE("(",W31," ",X31,")")</f>
        <v>(45 lx)</v>
      </c>
      <c r="Z31" s="11">
        <v>4.5999999999999996</v>
      </c>
      <c r="AA31" s="17">
        <v>19.3</v>
      </c>
      <c r="AB31" s="29">
        <v>0.3</v>
      </c>
      <c r="AC31" s="26" t="s">
        <v>20</v>
      </c>
      <c r="AD31" s="26">
        <f t="shared" ref="AD31:AD35" si="20">ROUND(AB31*10.7639,0)</f>
        <v>3</v>
      </c>
      <c r="AE31" s="26" t="s">
        <v>21</v>
      </c>
      <c r="AF31" s="23" t="str">
        <f t="shared" ref="AF31:AF35" si="21">CONCATENATE("(",AD31," ",AE31,")")</f>
        <v>(3 lx)</v>
      </c>
      <c r="AG31" s="38">
        <v>4</v>
      </c>
      <c r="AH31" s="26" t="s">
        <v>20</v>
      </c>
      <c r="AI31" s="26">
        <f t="shared" ref="AI31:AI35" si="22">ROUND(AG31*10.7639,0)</f>
        <v>43</v>
      </c>
      <c r="AJ31" s="26" t="s">
        <v>21</v>
      </c>
      <c r="AK31" s="23" t="str">
        <f t="shared" ref="AK31:AK35" si="23">CONCATENATE("(",AI31," ",AJ31,")")</f>
        <v>(43 lx)</v>
      </c>
      <c r="AL31" s="11">
        <v>15.8</v>
      </c>
      <c r="AM31" s="17">
        <v>70.599999999999994</v>
      </c>
      <c r="AN31" s="29">
        <v>0.2</v>
      </c>
      <c r="AO31" s="26" t="s">
        <v>20</v>
      </c>
      <c r="AP31" s="26">
        <f t="shared" ref="AP31:AP35" si="24">ROUND(AN31*10.7639,0)</f>
        <v>2</v>
      </c>
      <c r="AQ31" s="26" t="s">
        <v>21</v>
      </c>
      <c r="AR31" s="23" t="str">
        <f t="shared" ref="AR31:AR35" si="25">CONCATENATE("(",AP31," ",AQ31,")")</f>
        <v>(2 lx)</v>
      </c>
      <c r="AS31" s="37">
        <v>2.8</v>
      </c>
      <c r="AT31" s="26" t="s">
        <v>20</v>
      </c>
      <c r="AU31" s="26">
        <f t="shared" ref="AU31:AU35" si="26">ROUND(AS31*10.7639,0)</f>
        <v>30</v>
      </c>
      <c r="AV31" s="26" t="s">
        <v>21</v>
      </c>
      <c r="AW31" s="23" t="str">
        <f t="shared" ref="AW31:AW35" si="27">CONCATENATE("(",AU31," ",AV31,")")</f>
        <v>(30 lx)</v>
      </c>
      <c r="AX31" s="11">
        <v>18.899999999999999</v>
      </c>
      <c r="AY31" s="17">
        <v>117.5</v>
      </c>
    </row>
    <row r="32" spans="3:51" s="12" customFormat="1" x14ac:dyDescent="0.35">
      <c r="C32" s="21" t="s">
        <v>24</v>
      </c>
      <c r="D32" s="29">
        <v>1.7</v>
      </c>
      <c r="E32" s="26" t="s">
        <v>20</v>
      </c>
      <c r="F32" s="26">
        <f t="shared" ref="F32:F35" si="28">ROUND(D32*10.7639,0)</f>
        <v>18</v>
      </c>
      <c r="G32" s="26" t="s">
        <v>21</v>
      </c>
      <c r="H32" s="23" t="str">
        <f t="shared" ref="H32:H35" si="29">CONCATENATE("(",F32," ",G32,")")</f>
        <v>(18 lx)</v>
      </c>
      <c r="I32" s="37">
        <v>5.2</v>
      </c>
      <c r="J32" s="26" t="s">
        <v>20</v>
      </c>
      <c r="K32" s="26">
        <f t="shared" ref="K32:K35" si="30">ROUND(I32*10.7639,0)</f>
        <v>56</v>
      </c>
      <c r="L32" s="26" t="s">
        <v>21</v>
      </c>
      <c r="M32" s="23" t="str">
        <f t="shared" ref="M32:M35" si="31">CONCATENATE("(",K32," ",L32,")")</f>
        <v>(56 lx)</v>
      </c>
      <c r="N32" s="11">
        <v>3</v>
      </c>
      <c r="O32" s="16">
        <v>5.6</v>
      </c>
      <c r="P32" s="39">
        <v>1</v>
      </c>
      <c r="Q32" s="40" t="s">
        <v>20</v>
      </c>
      <c r="R32" s="40">
        <f t="shared" si="16"/>
        <v>11</v>
      </c>
      <c r="S32" s="40" t="s">
        <v>21</v>
      </c>
      <c r="T32" s="41" t="str">
        <f t="shared" si="17"/>
        <v>(11 lx)</v>
      </c>
      <c r="U32" s="42">
        <v>3.9</v>
      </c>
      <c r="V32" s="40" t="s">
        <v>20</v>
      </c>
      <c r="W32" s="40">
        <f t="shared" si="18"/>
        <v>42</v>
      </c>
      <c r="X32" s="40" t="s">
        <v>21</v>
      </c>
      <c r="Y32" s="41" t="str">
        <f t="shared" si="19"/>
        <v>(42 lx)</v>
      </c>
      <c r="Z32" s="35">
        <v>3.7</v>
      </c>
      <c r="AA32" s="17">
        <v>9.1</v>
      </c>
      <c r="AB32" s="29">
        <v>0.4</v>
      </c>
      <c r="AC32" s="26" t="s">
        <v>20</v>
      </c>
      <c r="AD32" s="26">
        <f t="shared" si="20"/>
        <v>4</v>
      </c>
      <c r="AE32" s="26" t="s">
        <v>21</v>
      </c>
      <c r="AF32" s="23" t="str">
        <f t="shared" si="21"/>
        <v>(4 lx)</v>
      </c>
      <c r="AG32" s="38">
        <v>3.5</v>
      </c>
      <c r="AH32" s="26" t="s">
        <v>20</v>
      </c>
      <c r="AI32" s="26">
        <f t="shared" si="22"/>
        <v>38</v>
      </c>
      <c r="AJ32" s="26" t="s">
        <v>21</v>
      </c>
      <c r="AK32" s="23" t="str">
        <f t="shared" si="23"/>
        <v>(38 lx)</v>
      </c>
      <c r="AL32" s="11">
        <v>10.1</v>
      </c>
      <c r="AM32" s="17">
        <v>26.6</v>
      </c>
      <c r="AN32" s="29">
        <v>0.2</v>
      </c>
      <c r="AO32" s="26" t="s">
        <v>20</v>
      </c>
      <c r="AP32" s="26">
        <f t="shared" si="24"/>
        <v>2</v>
      </c>
      <c r="AQ32" s="26" t="s">
        <v>21</v>
      </c>
      <c r="AR32" s="23" t="str">
        <f t="shared" si="25"/>
        <v>(2 lx)</v>
      </c>
      <c r="AS32" s="37">
        <v>2.6</v>
      </c>
      <c r="AT32" s="26" t="s">
        <v>20</v>
      </c>
      <c r="AU32" s="26">
        <f t="shared" si="26"/>
        <v>28</v>
      </c>
      <c r="AV32" s="26" t="s">
        <v>21</v>
      </c>
      <c r="AW32" s="23" t="str">
        <f t="shared" si="27"/>
        <v>(28 lx)</v>
      </c>
      <c r="AX32" s="11">
        <v>11.8</v>
      </c>
      <c r="AY32" s="17">
        <v>42.2</v>
      </c>
    </row>
    <row r="33" spans="3:51" s="12" customFormat="1" x14ac:dyDescent="0.35">
      <c r="C33" s="21" t="s">
        <v>25</v>
      </c>
      <c r="D33" s="29">
        <v>1.5</v>
      </c>
      <c r="E33" s="26" t="s">
        <v>20</v>
      </c>
      <c r="F33" s="26">
        <f t="shared" si="28"/>
        <v>16</v>
      </c>
      <c r="G33" s="26" t="s">
        <v>21</v>
      </c>
      <c r="H33" s="23" t="str">
        <f t="shared" si="29"/>
        <v>(16 lx)</v>
      </c>
      <c r="I33" s="37">
        <v>4.5999999999999996</v>
      </c>
      <c r="J33" s="26" t="s">
        <v>20</v>
      </c>
      <c r="K33" s="26">
        <f t="shared" si="30"/>
        <v>50</v>
      </c>
      <c r="L33" s="26" t="s">
        <v>21</v>
      </c>
      <c r="M33" s="23" t="str">
        <f t="shared" si="31"/>
        <v>(50 lx)</v>
      </c>
      <c r="N33" s="11">
        <v>3.1</v>
      </c>
      <c r="O33" s="16">
        <v>4.8</v>
      </c>
      <c r="P33" s="25">
        <v>0.9</v>
      </c>
      <c r="Q33" s="26" t="s">
        <v>20</v>
      </c>
      <c r="R33" s="26">
        <f t="shared" si="16"/>
        <v>10</v>
      </c>
      <c r="S33" s="26" t="s">
        <v>21</v>
      </c>
      <c r="T33" s="23" t="str">
        <f t="shared" si="17"/>
        <v>(10 lx)</v>
      </c>
      <c r="U33" s="37">
        <v>3.5</v>
      </c>
      <c r="V33" s="26" t="s">
        <v>20</v>
      </c>
      <c r="W33" s="26">
        <f t="shared" si="18"/>
        <v>38</v>
      </c>
      <c r="X33" s="26" t="s">
        <v>21</v>
      </c>
      <c r="Y33" s="23" t="str">
        <f t="shared" si="19"/>
        <v>(38 lx)</v>
      </c>
      <c r="Z33" s="11">
        <v>3.8</v>
      </c>
      <c r="AA33" s="17">
        <v>7.4</v>
      </c>
      <c r="AB33" s="29">
        <v>0.4</v>
      </c>
      <c r="AC33" s="26" t="s">
        <v>20</v>
      </c>
      <c r="AD33" s="26">
        <f t="shared" si="20"/>
        <v>4</v>
      </c>
      <c r="AE33" s="26" t="s">
        <v>21</v>
      </c>
      <c r="AF33" s="23" t="str">
        <f t="shared" si="21"/>
        <v>(4 lx)</v>
      </c>
      <c r="AG33" s="38">
        <v>3.1</v>
      </c>
      <c r="AH33" s="26" t="s">
        <v>20</v>
      </c>
      <c r="AI33" s="26">
        <f t="shared" si="22"/>
        <v>33</v>
      </c>
      <c r="AJ33" s="26" t="s">
        <v>21</v>
      </c>
      <c r="AK33" s="23" t="str">
        <f t="shared" si="23"/>
        <v>(33 lx)</v>
      </c>
      <c r="AL33" s="11">
        <v>7.7</v>
      </c>
      <c r="AM33" s="17">
        <v>17.2</v>
      </c>
      <c r="AN33" s="29">
        <v>0.3</v>
      </c>
      <c r="AO33" s="26" t="s">
        <v>20</v>
      </c>
      <c r="AP33" s="26">
        <f t="shared" si="24"/>
        <v>3</v>
      </c>
      <c r="AQ33" s="26" t="s">
        <v>21</v>
      </c>
      <c r="AR33" s="23" t="str">
        <f t="shared" si="25"/>
        <v>(3 lx)</v>
      </c>
      <c r="AS33" s="37">
        <v>2.2999999999999998</v>
      </c>
      <c r="AT33" s="26" t="s">
        <v>20</v>
      </c>
      <c r="AU33" s="26">
        <f t="shared" si="26"/>
        <v>25</v>
      </c>
      <c r="AV33" s="26" t="s">
        <v>21</v>
      </c>
      <c r="AW33" s="23" t="str">
        <f t="shared" si="27"/>
        <v>(25 lx)</v>
      </c>
      <c r="AX33" s="11">
        <v>9</v>
      </c>
      <c r="AY33" s="17">
        <v>26.3</v>
      </c>
    </row>
    <row r="34" spans="3:51" s="12" customFormat="1" x14ac:dyDescent="0.35">
      <c r="C34" s="21" t="s">
        <v>26</v>
      </c>
      <c r="D34" s="29">
        <v>1.3</v>
      </c>
      <c r="E34" s="26" t="s">
        <v>20</v>
      </c>
      <c r="F34" s="26">
        <f t="shared" si="28"/>
        <v>14</v>
      </c>
      <c r="G34" s="26" t="s">
        <v>21</v>
      </c>
      <c r="H34" s="23" t="str">
        <f t="shared" si="29"/>
        <v>(14 lx)</v>
      </c>
      <c r="I34" s="37">
        <v>4.0999999999999996</v>
      </c>
      <c r="J34" s="26" t="s">
        <v>20</v>
      </c>
      <c r="K34" s="26">
        <f t="shared" si="30"/>
        <v>44</v>
      </c>
      <c r="L34" s="26" t="s">
        <v>21</v>
      </c>
      <c r="M34" s="23" t="str">
        <f t="shared" si="31"/>
        <v>(44 lx)</v>
      </c>
      <c r="N34" s="11">
        <v>3.2</v>
      </c>
      <c r="O34" s="16">
        <v>5.2</v>
      </c>
      <c r="P34" s="25">
        <v>0.8</v>
      </c>
      <c r="Q34" s="26" t="s">
        <v>20</v>
      </c>
      <c r="R34" s="26">
        <f t="shared" si="16"/>
        <v>9</v>
      </c>
      <c r="S34" s="26" t="s">
        <v>21</v>
      </c>
      <c r="T34" s="23" t="str">
        <f t="shared" si="17"/>
        <v>(9 lx)</v>
      </c>
      <c r="U34" s="37">
        <v>3.1</v>
      </c>
      <c r="V34" s="26" t="s">
        <v>20</v>
      </c>
      <c r="W34" s="26">
        <f t="shared" si="18"/>
        <v>33</v>
      </c>
      <c r="X34" s="26" t="s">
        <v>21</v>
      </c>
      <c r="Y34" s="23" t="str">
        <f t="shared" si="19"/>
        <v>(33 lx)</v>
      </c>
      <c r="Z34" s="11">
        <v>3.7</v>
      </c>
      <c r="AA34" s="17">
        <v>7.8</v>
      </c>
      <c r="AB34" s="29">
        <v>0.4</v>
      </c>
      <c r="AC34" s="26" t="s">
        <v>20</v>
      </c>
      <c r="AD34" s="26">
        <f t="shared" si="20"/>
        <v>4</v>
      </c>
      <c r="AE34" s="26" t="s">
        <v>21</v>
      </c>
      <c r="AF34" s="23" t="str">
        <f t="shared" si="21"/>
        <v>(4 lx)</v>
      </c>
      <c r="AG34" s="38">
        <v>2.7</v>
      </c>
      <c r="AH34" s="26" t="s">
        <v>20</v>
      </c>
      <c r="AI34" s="26">
        <f t="shared" si="22"/>
        <v>29</v>
      </c>
      <c r="AJ34" s="26" t="s">
        <v>21</v>
      </c>
      <c r="AK34" s="23" t="str">
        <f t="shared" si="23"/>
        <v>(29 lx)</v>
      </c>
      <c r="AL34" s="11">
        <v>6.8</v>
      </c>
      <c r="AM34" s="17">
        <v>16.100000000000001</v>
      </c>
      <c r="AN34" s="29">
        <v>0.3</v>
      </c>
      <c r="AO34" s="26" t="s">
        <v>20</v>
      </c>
      <c r="AP34" s="26">
        <f t="shared" si="24"/>
        <v>3</v>
      </c>
      <c r="AQ34" s="26" t="s">
        <v>21</v>
      </c>
      <c r="AR34" s="23" t="str">
        <f t="shared" si="25"/>
        <v>(3 lx)</v>
      </c>
      <c r="AS34" s="37">
        <v>2.1</v>
      </c>
      <c r="AT34" s="26" t="s">
        <v>20</v>
      </c>
      <c r="AU34" s="26">
        <f t="shared" si="26"/>
        <v>23</v>
      </c>
      <c r="AV34" s="26" t="s">
        <v>21</v>
      </c>
      <c r="AW34" s="23" t="str">
        <f t="shared" si="27"/>
        <v>(23 lx)</v>
      </c>
      <c r="AX34" s="11">
        <v>7.7</v>
      </c>
      <c r="AY34" s="16">
        <v>23.8</v>
      </c>
    </row>
    <row r="35" spans="3:51" s="12" customFormat="1" ht="15" thickBot="1" x14ac:dyDescent="0.4">
      <c r="C35" s="22" t="s">
        <v>27</v>
      </c>
      <c r="D35" s="43">
        <v>1.2</v>
      </c>
      <c r="E35" s="44" t="s">
        <v>20</v>
      </c>
      <c r="F35" s="44">
        <f t="shared" si="28"/>
        <v>13</v>
      </c>
      <c r="G35" s="44" t="s">
        <v>21</v>
      </c>
      <c r="H35" s="45" t="str">
        <f t="shared" si="29"/>
        <v>(13 lx)</v>
      </c>
      <c r="I35" s="46">
        <v>3.6</v>
      </c>
      <c r="J35" s="44" t="s">
        <v>20</v>
      </c>
      <c r="K35" s="44">
        <f t="shared" si="30"/>
        <v>39</v>
      </c>
      <c r="L35" s="44" t="s">
        <v>21</v>
      </c>
      <c r="M35" s="45" t="str">
        <f t="shared" si="31"/>
        <v>(39 lx)</v>
      </c>
      <c r="N35" s="34">
        <v>2.9</v>
      </c>
      <c r="O35" s="31">
        <v>4.9000000000000004</v>
      </c>
      <c r="P35" s="27">
        <v>0.8</v>
      </c>
      <c r="Q35" s="28" t="s">
        <v>20</v>
      </c>
      <c r="R35" s="28">
        <f t="shared" si="16"/>
        <v>9</v>
      </c>
      <c r="S35" s="28" t="s">
        <v>21</v>
      </c>
      <c r="T35" s="24" t="str">
        <f t="shared" si="17"/>
        <v>(9 lx)</v>
      </c>
      <c r="U35" s="47">
        <v>2.7</v>
      </c>
      <c r="V35" s="28" t="s">
        <v>20</v>
      </c>
      <c r="W35" s="28">
        <f t="shared" si="18"/>
        <v>29</v>
      </c>
      <c r="X35" s="28" t="s">
        <v>21</v>
      </c>
      <c r="Y35" s="24" t="str">
        <f t="shared" si="19"/>
        <v>(29 lx)</v>
      </c>
      <c r="Z35" s="18">
        <v>3.5</v>
      </c>
      <c r="AA35" s="19">
        <v>7.3</v>
      </c>
      <c r="AB35" s="30">
        <v>0.4</v>
      </c>
      <c r="AC35" s="28" t="s">
        <v>20</v>
      </c>
      <c r="AD35" s="28">
        <f t="shared" si="20"/>
        <v>4</v>
      </c>
      <c r="AE35" s="28" t="s">
        <v>21</v>
      </c>
      <c r="AF35" s="24" t="str">
        <f t="shared" si="21"/>
        <v>(4 lx)</v>
      </c>
      <c r="AG35" s="48">
        <v>2.4</v>
      </c>
      <c r="AH35" s="28" t="s">
        <v>20</v>
      </c>
      <c r="AI35" s="28">
        <f t="shared" si="22"/>
        <v>26</v>
      </c>
      <c r="AJ35" s="28" t="s">
        <v>21</v>
      </c>
      <c r="AK35" s="24" t="str">
        <f t="shared" si="23"/>
        <v>(26 lx)</v>
      </c>
      <c r="AL35" s="18">
        <v>6.4</v>
      </c>
      <c r="AM35" s="19">
        <v>15.5</v>
      </c>
      <c r="AN35" s="30">
        <v>0.3</v>
      </c>
      <c r="AO35" s="28" t="s">
        <v>20</v>
      </c>
      <c r="AP35" s="28">
        <f t="shared" si="24"/>
        <v>3</v>
      </c>
      <c r="AQ35" s="28" t="s">
        <v>21</v>
      </c>
      <c r="AR35" s="24" t="str">
        <f t="shared" si="25"/>
        <v>(3 lx)</v>
      </c>
      <c r="AS35" s="47">
        <v>1.8</v>
      </c>
      <c r="AT35" s="28" t="s">
        <v>20</v>
      </c>
      <c r="AU35" s="28">
        <f t="shared" si="26"/>
        <v>19</v>
      </c>
      <c r="AV35" s="28" t="s">
        <v>21</v>
      </c>
      <c r="AW35" s="24" t="str">
        <f t="shared" si="27"/>
        <v>(19 lx)</v>
      </c>
      <c r="AX35" s="18">
        <v>7.1</v>
      </c>
      <c r="AY35" s="19">
        <v>22</v>
      </c>
    </row>
    <row r="36" spans="3:51" x14ac:dyDescent="0.35">
      <c r="C36" s="7"/>
      <c r="D36" s="7"/>
      <c r="E36" s="7"/>
      <c r="F36" s="7"/>
      <c r="G36" s="7"/>
      <c r="H36" s="7"/>
      <c r="I36" s="8"/>
      <c r="J36" s="8"/>
      <c r="K36" s="8"/>
      <c r="L36" s="8"/>
      <c r="M36" s="8"/>
      <c r="N36" s="7"/>
      <c r="O36" s="7"/>
      <c r="P36" s="9"/>
      <c r="Q36" s="9"/>
      <c r="R36" s="9"/>
      <c r="S36" s="9"/>
      <c r="T36" s="9"/>
      <c r="U36" s="7"/>
      <c r="V36" s="7"/>
      <c r="W36" s="7"/>
      <c r="X36" s="7"/>
      <c r="Y36" s="7"/>
      <c r="Z36" s="7"/>
      <c r="AA36" s="9"/>
      <c r="AB36" s="10"/>
      <c r="AC36" s="10"/>
      <c r="AD36" s="10"/>
      <c r="AE36" s="10"/>
      <c r="AF36" s="10"/>
      <c r="AG36" s="7"/>
      <c r="AH36" s="7"/>
      <c r="AI36" s="7"/>
      <c r="AJ36" s="7"/>
      <c r="AK36" s="7"/>
      <c r="AL36" s="9"/>
      <c r="AM36" s="7"/>
    </row>
    <row r="37" spans="3:51" x14ac:dyDescent="0.35">
      <c r="C37" t="s">
        <v>28</v>
      </c>
      <c r="D37" s="2" t="s">
        <v>31</v>
      </c>
      <c r="E37" s="2"/>
      <c r="F37" s="2"/>
      <c r="G37" s="2"/>
      <c r="H37" s="2"/>
    </row>
    <row r="38" spans="3:51" x14ac:dyDescent="0.35">
      <c r="D38" s="2"/>
      <c r="E38" s="2"/>
      <c r="F38" s="2"/>
      <c r="G38" s="2"/>
      <c r="H38" s="2"/>
    </row>
    <row r="39" spans="3:51" x14ac:dyDescent="0.35">
      <c r="N39" s="2"/>
    </row>
    <row r="40" spans="3:51" s="6" customFormat="1" x14ac:dyDescent="0.35">
      <c r="C40" s="6" t="s">
        <v>32</v>
      </c>
    </row>
    <row r="41" spans="3:51" x14ac:dyDescent="0.35">
      <c r="C41" s="6" t="s">
        <v>3</v>
      </c>
    </row>
    <row r="42" spans="3:51" s="6" customFormat="1" ht="15" thickBot="1" x14ac:dyDescent="0.4"/>
    <row r="43" spans="3:51" s="2" customFormat="1" x14ac:dyDescent="0.35">
      <c r="C43" s="20" t="s">
        <v>9</v>
      </c>
      <c r="D43" s="13" t="s">
        <v>10</v>
      </c>
      <c r="E43" s="14"/>
      <c r="F43" s="14"/>
      <c r="G43" s="14"/>
      <c r="H43" s="14"/>
      <c r="I43" s="14"/>
      <c r="J43" s="14"/>
      <c r="K43" s="14"/>
      <c r="L43" s="14"/>
      <c r="M43" s="14"/>
      <c r="N43" s="14"/>
      <c r="O43" s="15"/>
      <c r="P43" s="13" t="s">
        <v>11</v>
      </c>
      <c r="Q43" s="14"/>
      <c r="R43" s="14"/>
      <c r="S43" s="14"/>
      <c r="T43" s="14"/>
      <c r="U43" s="14"/>
      <c r="V43" s="14"/>
      <c r="W43" s="14"/>
      <c r="X43" s="14"/>
      <c r="Y43" s="14"/>
      <c r="Z43" s="14"/>
      <c r="AA43" s="15"/>
      <c r="AB43" s="13" t="s">
        <v>12</v>
      </c>
      <c r="AC43" s="14"/>
      <c r="AD43" s="14"/>
      <c r="AE43" s="14"/>
      <c r="AF43" s="14"/>
      <c r="AG43" s="14"/>
      <c r="AH43" s="14"/>
      <c r="AI43" s="14"/>
      <c r="AJ43" s="14"/>
      <c r="AK43" s="14"/>
      <c r="AL43" s="14"/>
      <c r="AM43" s="15"/>
      <c r="AN43" s="13" t="s">
        <v>13</v>
      </c>
      <c r="AO43" s="14"/>
      <c r="AP43" s="14"/>
      <c r="AQ43" s="14"/>
      <c r="AR43" s="14"/>
      <c r="AS43" s="14"/>
      <c r="AT43" s="14"/>
      <c r="AU43" s="14"/>
      <c r="AV43" s="14"/>
      <c r="AW43" s="14"/>
      <c r="AX43" s="14"/>
      <c r="AY43" s="15"/>
    </row>
    <row r="44" spans="3:51" s="1" customFormat="1" ht="29" x14ac:dyDescent="0.35">
      <c r="C44" s="55" t="s">
        <v>14</v>
      </c>
      <c r="D44" s="56" t="s">
        <v>15</v>
      </c>
      <c r="E44" s="57"/>
      <c r="F44" s="57"/>
      <c r="G44" s="57"/>
      <c r="H44" s="58"/>
      <c r="I44" s="59" t="s">
        <v>16</v>
      </c>
      <c r="J44" s="57"/>
      <c r="K44" s="57"/>
      <c r="L44" s="57"/>
      <c r="M44" s="58"/>
      <c r="N44" s="60" t="s">
        <v>17</v>
      </c>
      <c r="O44" s="61" t="s">
        <v>18</v>
      </c>
      <c r="P44" s="56" t="s">
        <v>15</v>
      </c>
      <c r="Q44" s="57"/>
      <c r="R44" s="57"/>
      <c r="S44" s="57"/>
      <c r="T44" s="58"/>
      <c r="U44" s="59" t="s">
        <v>16</v>
      </c>
      <c r="V44" s="57"/>
      <c r="W44" s="57"/>
      <c r="X44" s="57"/>
      <c r="Y44" s="58"/>
      <c r="Z44" s="60" t="s">
        <v>17</v>
      </c>
      <c r="AA44" s="61" t="s">
        <v>18</v>
      </c>
      <c r="AB44" s="56" t="s">
        <v>15</v>
      </c>
      <c r="AC44" s="57"/>
      <c r="AD44" s="57"/>
      <c r="AE44" s="57"/>
      <c r="AF44" s="58"/>
      <c r="AG44" s="59" t="s">
        <v>16</v>
      </c>
      <c r="AH44" s="57"/>
      <c r="AI44" s="57"/>
      <c r="AJ44" s="57"/>
      <c r="AK44" s="58"/>
      <c r="AL44" s="60" t="s">
        <v>17</v>
      </c>
      <c r="AM44" s="61" t="s">
        <v>18</v>
      </c>
      <c r="AN44" s="56" t="s">
        <v>15</v>
      </c>
      <c r="AO44" s="57"/>
      <c r="AP44" s="57"/>
      <c r="AQ44" s="57"/>
      <c r="AR44" s="58"/>
      <c r="AS44" s="59" t="s">
        <v>16</v>
      </c>
      <c r="AT44" s="57"/>
      <c r="AU44" s="57"/>
      <c r="AV44" s="57"/>
      <c r="AW44" s="58"/>
      <c r="AX44" s="60" t="s">
        <v>17</v>
      </c>
      <c r="AY44" s="61" t="s">
        <v>18</v>
      </c>
    </row>
    <row r="45" spans="3:51" s="12" customFormat="1" x14ac:dyDescent="0.35">
      <c r="C45" s="21" t="s">
        <v>26</v>
      </c>
      <c r="D45" s="29">
        <v>1.2</v>
      </c>
      <c r="E45" s="26" t="s">
        <v>20</v>
      </c>
      <c r="F45" s="26">
        <f>ROUND(D45*10.7639,0)</f>
        <v>13</v>
      </c>
      <c r="G45" s="26" t="s">
        <v>21</v>
      </c>
      <c r="H45" s="23" t="str">
        <f>CONCATENATE("(",F45," ",G45,")")</f>
        <v>(13 lx)</v>
      </c>
      <c r="I45" s="37">
        <v>8.1999999999999993</v>
      </c>
      <c r="J45" s="26" t="s">
        <v>20</v>
      </c>
      <c r="K45" s="26">
        <f t="shared" ref="K45:K50" si="32">ROUND(I45*10.7639,0)</f>
        <v>88</v>
      </c>
      <c r="L45" s="26" t="s">
        <v>21</v>
      </c>
      <c r="M45" s="23" t="str">
        <f t="shared" ref="M45:M50" si="33">CONCATENATE("(",K45," ",L45,")")</f>
        <v>(88 lx)</v>
      </c>
      <c r="N45" s="11">
        <v>6.9</v>
      </c>
      <c r="O45" s="16">
        <v>18.600000000000001</v>
      </c>
      <c r="P45" s="25">
        <v>0.7</v>
      </c>
      <c r="Q45" s="26" t="s">
        <v>20</v>
      </c>
      <c r="R45" s="26">
        <f t="shared" ref="R45:R50" si="34">ROUND(P45*10.7639,0)</f>
        <v>8</v>
      </c>
      <c r="S45" s="26" t="s">
        <v>21</v>
      </c>
      <c r="T45" s="23" t="str">
        <f t="shared" ref="T45:T50" si="35">CONCATENATE("(",R45," ",S45,")")</f>
        <v>(8 lx)</v>
      </c>
      <c r="U45" s="38">
        <v>6.1</v>
      </c>
      <c r="V45" s="26" t="s">
        <v>20</v>
      </c>
      <c r="W45" s="26">
        <f t="shared" ref="W45:W50" si="36">ROUND(U45*10.7639,0)</f>
        <v>66</v>
      </c>
      <c r="X45" s="26" t="s">
        <v>21</v>
      </c>
      <c r="Y45" s="23" t="str">
        <f t="shared" ref="Y45:Y50" si="37">CONCATENATE("(",W45," ",X45,")")</f>
        <v>(66 lx)</v>
      </c>
      <c r="Z45" s="11">
        <v>9.1999999999999993</v>
      </c>
      <c r="AA45" s="16">
        <v>32.1</v>
      </c>
      <c r="AB45" s="29">
        <v>0.2</v>
      </c>
      <c r="AC45" s="26" t="s">
        <v>20</v>
      </c>
      <c r="AD45" s="26">
        <f t="shared" ref="AD45:AD50" si="38">ROUND(AB45*10.7639,0)</f>
        <v>2</v>
      </c>
      <c r="AE45" s="26" t="s">
        <v>21</v>
      </c>
      <c r="AF45" s="23" t="str">
        <f t="shared" ref="AF45:AF50" si="39">CONCATENATE("(",AD45," ",AE45,")")</f>
        <v>(2 lx)</v>
      </c>
      <c r="AG45" s="38">
        <v>5.6</v>
      </c>
      <c r="AH45" s="26" t="s">
        <v>20</v>
      </c>
      <c r="AI45" s="26">
        <f t="shared" ref="AI45:AI50" si="40">ROUND(AG45*10.7639,0)</f>
        <v>60</v>
      </c>
      <c r="AJ45" s="26" t="s">
        <v>21</v>
      </c>
      <c r="AK45" s="23" t="str">
        <f t="shared" ref="AK45:AK50" si="41">CONCATENATE("(",AI45," ",AJ45,")")</f>
        <v>(60 lx)</v>
      </c>
      <c r="AL45" s="11">
        <v>32.9</v>
      </c>
      <c r="AM45" s="16">
        <v>126.4</v>
      </c>
      <c r="AN45" s="29">
        <v>0.1</v>
      </c>
      <c r="AO45" s="26" t="s">
        <v>20</v>
      </c>
      <c r="AP45" s="26">
        <f t="shared" ref="AP45:AP50" si="42">ROUND(AN45*10.7639,0)</f>
        <v>1</v>
      </c>
      <c r="AQ45" s="26" t="s">
        <v>21</v>
      </c>
      <c r="AR45" s="23" t="str">
        <f t="shared" ref="AR45:AR50" si="43">CONCATENATE("(",AP45," ",AQ45,")")</f>
        <v>(1 lx)</v>
      </c>
      <c r="AS45" s="37">
        <v>4.0999999999999996</v>
      </c>
      <c r="AT45" s="26" t="s">
        <v>20</v>
      </c>
      <c r="AU45" s="26">
        <f t="shared" ref="AU45:AU50" si="44">ROUND(AS45*10.7639,0)</f>
        <v>44</v>
      </c>
      <c r="AV45" s="26" t="s">
        <v>21</v>
      </c>
      <c r="AW45" s="23" t="str">
        <f t="shared" ref="AW45:AW50" si="45">CONCATENATE("(",AU45," ",AV45,")")</f>
        <v>(44 lx)</v>
      </c>
      <c r="AX45" s="11">
        <v>34.299999999999997</v>
      </c>
      <c r="AY45" s="16">
        <v>178.8</v>
      </c>
    </row>
    <row r="46" spans="3:51" s="12" customFormat="1" x14ac:dyDescent="0.35">
      <c r="C46" s="21" t="s">
        <v>27</v>
      </c>
      <c r="D46" s="29">
        <v>1.3</v>
      </c>
      <c r="E46" s="26" t="s">
        <v>20</v>
      </c>
      <c r="F46" s="26">
        <f t="shared" ref="F46:F50" si="46">ROUND(D46*10.7639,0)</f>
        <v>14</v>
      </c>
      <c r="G46" s="26" t="s">
        <v>21</v>
      </c>
      <c r="H46" s="23" t="str">
        <f t="shared" ref="H46:H50" si="47">CONCATENATE("(",F46," ",G46,")")</f>
        <v>(14 lx)</v>
      </c>
      <c r="I46" s="37">
        <v>7.7</v>
      </c>
      <c r="J46" s="26" t="s">
        <v>20</v>
      </c>
      <c r="K46" s="26">
        <f t="shared" si="32"/>
        <v>83</v>
      </c>
      <c r="L46" s="26" t="s">
        <v>21</v>
      </c>
      <c r="M46" s="23" t="str">
        <f t="shared" si="33"/>
        <v>(83 lx)</v>
      </c>
      <c r="N46" s="11">
        <v>6.1</v>
      </c>
      <c r="O46" s="16">
        <v>14.1</v>
      </c>
      <c r="P46" s="25">
        <v>0.7</v>
      </c>
      <c r="Q46" s="26" t="s">
        <v>20</v>
      </c>
      <c r="R46" s="26">
        <f t="shared" si="34"/>
        <v>8</v>
      </c>
      <c r="S46" s="26" t="s">
        <v>21</v>
      </c>
      <c r="T46" s="23" t="str">
        <f t="shared" si="35"/>
        <v>(8 lx)</v>
      </c>
      <c r="U46" s="38">
        <v>5.8</v>
      </c>
      <c r="V46" s="26" t="s">
        <v>20</v>
      </c>
      <c r="W46" s="26">
        <f t="shared" si="36"/>
        <v>62</v>
      </c>
      <c r="X46" s="26" t="s">
        <v>21</v>
      </c>
      <c r="Y46" s="23" t="str">
        <f t="shared" si="37"/>
        <v>(62 lx)</v>
      </c>
      <c r="Z46" s="11">
        <v>7.9</v>
      </c>
      <c r="AA46" s="16">
        <v>23.8</v>
      </c>
      <c r="AB46" s="29">
        <v>0.2</v>
      </c>
      <c r="AC46" s="26" t="s">
        <v>20</v>
      </c>
      <c r="AD46" s="26">
        <f t="shared" si="38"/>
        <v>2</v>
      </c>
      <c r="AE46" s="26" t="s">
        <v>21</v>
      </c>
      <c r="AF46" s="23" t="str">
        <f t="shared" si="39"/>
        <v>(2 lx)</v>
      </c>
      <c r="AG46" s="38">
        <v>5.2</v>
      </c>
      <c r="AH46" s="26" t="s">
        <v>20</v>
      </c>
      <c r="AI46" s="26">
        <f t="shared" si="40"/>
        <v>56</v>
      </c>
      <c r="AJ46" s="26" t="s">
        <v>21</v>
      </c>
      <c r="AK46" s="23" t="str">
        <f t="shared" si="41"/>
        <v>(56 lx)</v>
      </c>
      <c r="AL46" s="11">
        <v>25.9</v>
      </c>
      <c r="AM46" s="16">
        <v>86.7</v>
      </c>
      <c r="AN46" s="29">
        <v>0.1</v>
      </c>
      <c r="AO46" s="26" t="s">
        <v>20</v>
      </c>
      <c r="AP46" s="26">
        <f t="shared" si="42"/>
        <v>1</v>
      </c>
      <c r="AQ46" s="26" t="s">
        <v>21</v>
      </c>
      <c r="AR46" s="23" t="str">
        <f t="shared" si="43"/>
        <v>(1 lx)</v>
      </c>
      <c r="AS46" s="37">
        <v>3.9</v>
      </c>
      <c r="AT46" s="26" t="s">
        <v>20</v>
      </c>
      <c r="AU46" s="26">
        <f t="shared" si="44"/>
        <v>42</v>
      </c>
      <c r="AV46" s="26" t="s">
        <v>21</v>
      </c>
      <c r="AW46" s="23" t="str">
        <f t="shared" si="45"/>
        <v>(42 lx)</v>
      </c>
      <c r="AX46" s="11">
        <v>17.3</v>
      </c>
      <c r="AY46" s="16">
        <v>27.7</v>
      </c>
    </row>
    <row r="47" spans="3:51" s="12" customFormat="1" x14ac:dyDescent="0.35">
      <c r="C47" s="21" t="s">
        <v>33</v>
      </c>
      <c r="D47" s="29">
        <v>1.3</v>
      </c>
      <c r="E47" s="26" t="s">
        <v>20</v>
      </c>
      <c r="F47" s="26">
        <f t="shared" si="46"/>
        <v>14</v>
      </c>
      <c r="G47" s="26" t="s">
        <v>21</v>
      </c>
      <c r="H47" s="23" t="str">
        <f t="shared" si="47"/>
        <v>(14 lx)</v>
      </c>
      <c r="I47" s="37">
        <v>6.5</v>
      </c>
      <c r="J47" s="26" t="s">
        <v>20</v>
      </c>
      <c r="K47" s="26">
        <f t="shared" si="32"/>
        <v>70</v>
      </c>
      <c r="L47" s="26" t="s">
        <v>21</v>
      </c>
      <c r="M47" s="23" t="str">
        <f t="shared" si="33"/>
        <v>(70 lx)</v>
      </c>
      <c r="N47" s="11">
        <v>5.0999999999999996</v>
      </c>
      <c r="O47" s="16">
        <v>7.7</v>
      </c>
      <c r="P47" s="25">
        <v>0.8</v>
      </c>
      <c r="Q47" s="26" t="s">
        <v>20</v>
      </c>
      <c r="R47" s="26">
        <f t="shared" si="34"/>
        <v>9</v>
      </c>
      <c r="S47" s="26" t="s">
        <v>21</v>
      </c>
      <c r="T47" s="23" t="str">
        <f t="shared" si="35"/>
        <v>(9 lx)</v>
      </c>
      <c r="U47" s="38">
        <v>4.9000000000000004</v>
      </c>
      <c r="V47" s="26" t="s">
        <v>20</v>
      </c>
      <c r="W47" s="26">
        <f t="shared" si="36"/>
        <v>53</v>
      </c>
      <c r="X47" s="26" t="s">
        <v>21</v>
      </c>
      <c r="Y47" s="23" t="str">
        <f t="shared" si="37"/>
        <v>(53 lx)</v>
      </c>
      <c r="Z47" s="11">
        <v>6.3</v>
      </c>
      <c r="AA47" s="16">
        <v>11.8</v>
      </c>
      <c r="AB47" s="29">
        <v>0.3</v>
      </c>
      <c r="AC47" s="26" t="s">
        <v>20</v>
      </c>
      <c r="AD47" s="26">
        <f t="shared" si="38"/>
        <v>3</v>
      </c>
      <c r="AE47" s="26" t="s">
        <v>21</v>
      </c>
      <c r="AF47" s="23" t="str">
        <f t="shared" si="39"/>
        <v>(3 lx)</v>
      </c>
      <c r="AG47" s="38">
        <v>4.2</v>
      </c>
      <c r="AH47" s="26" t="s">
        <v>20</v>
      </c>
      <c r="AI47" s="26">
        <f t="shared" si="40"/>
        <v>45</v>
      </c>
      <c r="AJ47" s="26" t="s">
        <v>21</v>
      </c>
      <c r="AK47" s="23" t="str">
        <f t="shared" si="41"/>
        <v>(45 lx)</v>
      </c>
      <c r="AL47" s="11">
        <v>14.1</v>
      </c>
      <c r="AM47" s="16">
        <v>30.2</v>
      </c>
      <c r="AN47" s="29">
        <v>0.2</v>
      </c>
      <c r="AO47" s="26" t="s">
        <v>20</v>
      </c>
      <c r="AP47" s="26">
        <f t="shared" si="42"/>
        <v>2</v>
      </c>
      <c r="AQ47" s="26" t="s">
        <v>21</v>
      </c>
      <c r="AR47" s="23" t="str">
        <f t="shared" si="43"/>
        <v>(2 lx)</v>
      </c>
      <c r="AS47" s="37">
        <v>3.3</v>
      </c>
      <c r="AT47" s="26" t="s">
        <v>20</v>
      </c>
      <c r="AU47" s="26">
        <f t="shared" si="44"/>
        <v>36</v>
      </c>
      <c r="AV47" s="26" t="s">
        <v>21</v>
      </c>
      <c r="AW47" s="23" t="str">
        <f t="shared" si="45"/>
        <v>(36 lx)</v>
      </c>
      <c r="AX47" s="11">
        <v>16.600000000000001</v>
      </c>
      <c r="AY47" s="16">
        <v>45.2</v>
      </c>
    </row>
    <row r="48" spans="3:51" s="12" customFormat="1" x14ac:dyDescent="0.35">
      <c r="C48" s="21" t="s">
        <v>34</v>
      </c>
      <c r="D48" s="29">
        <v>1.2</v>
      </c>
      <c r="E48" s="26" t="s">
        <v>20</v>
      </c>
      <c r="F48" s="26">
        <f t="shared" si="46"/>
        <v>13</v>
      </c>
      <c r="G48" s="26" t="s">
        <v>21</v>
      </c>
      <c r="H48" s="23" t="str">
        <f t="shared" si="47"/>
        <v>(13 lx)</v>
      </c>
      <c r="I48" s="37">
        <v>5.2</v>
      </c>
      <c r="J48" s="26" t="s">
        <v>20</v>
      </c>
      <c r="K48" s="26">
        <f t="shared" si="32"/>
        <v>56</v>
      </c>
      <c r="L48" s="26" t="s">
        <v>21</v>
      </c>
      <c r="M48" s="23" t="str">
        <f t="shared" si="33"/>
        <v>(56 lx)</v>
      </c>
      <c r="N48" s="11">
        <v>4.4000000000000004</v>
      </c>
      <c r="O48" s="16">
        <v>6.2</v>
      </c>
      <c r="P48" s="25">
        <v>0.8</v>
      </c>
      <c r="Q48" s="26" t="s">
        <v>20</v>
      </c>
      <c r="R48" s="26">
        <f t="shared" si="34"/>
        <v>9</v>
      </c>
      <c r="S48" s="26" t="s">
        <v>21</v>
      </c>
      <c r="T48" s="23" t="str">
        <f t="shared" si="35"/>
        <v>(9 lx)</v>
      </c>
      <c r="U48" s="38">
        <v>3.9</v>
      </c>
      <c r="V48" s="26" t="s">
        <v>20</v>
      </c>
      <c r="W48" s="26">
        <f t="shared" si="36"/>
        <v>42</v>
      </c>
      <c r="X48" s="26" t="s">
        <v>21</v>
      </c>
      <c r="Y48" s="23" t="str">
        <f t="shared" si="37"/>
        <v>(42 lx)</v>
      </c>
      <c r="Z48" s="11">
        <v>5.2</v>
      </c>
      <c r="AA48" s="16">
        <v>7.8</v>
      </c>
      <c r="AB48" s="29">
        <v>0.4</v>
      </c>
      <c r="AC48" s="26" t="s">
        <v>20</v>
      </c>
      <c r="AD48" s="26">
        <f t="shared" si="38"/>
        <v>4</v>
      </c>
      <c r="AE48" s="26" t="s">
        <v>21</v>
      </c>
      <c r="AF48" s="23" t="str">
        <f t="shared" si="39"/>
        <v>(4 lx)</v>
      </c>
      <c r="AG48" s="38">
        <v>3.3</v>
      </c>
      <c r="AH48" s="26" t="s">
        <v>20</v>
      </c>
      <c r="AI48" s="26">
        <f t="shared" si="40"/>
        <v>36</v>
      </c>
      <c r="AJ48" s="26" t="s">
        <v>21</v>
      </c>
      <c r="AK48" s="23" t="str">
        <f t="shared" si="41"/>
        <v>(36 lx)</v>
      </c>
      <c r="AL48" s="11">
        <v>9.3000000000000007</v>
      </c>
      <c r="AM48" s="16">
        <v>15.7</v>
      </c>
      <c r="AN48" s="29">
        <v>0.2</v>
      </c>
      <c r="AO48" s="26" t="s">
        <v>20</v>
      </c>
      <c r="AP48" s="26">
        <f t="shared" si="42"/>
        <v>2</v>
      </c>
      <c r="AQ48" s="26" t="s">
        <v>21</v>
      </c>
      <c r="AR48" s="23" t="str">
        <f t="shared" si="43"/>
        <v>(2 lx)</v>
      </c>
      <c r="AS48" s="37">
        <v>2.6</v>
      </c>
      <c r="AT48" s="26" t="s">
        <v>20</v>
      </c>
      <c r="AU48" s="26">
        <f t="shared" si="44"/>
        <v>28</v>
      </c>
      <c r="AV48" s="26" t="s">
        <v>21</v>
      </c>
      <c r="AW48" s="23" t="str">
        <f t="shared" si="45"/>
        <v>(28 lx)</v>
      </c>
      <c r="AX48" s="11">
        <v>11</v>
      </c>
      <c r="AY48" s="16">
        <v>22.5</v>
      </c>
    </row>
    <row r="49" spans="3:51" s="12" customFormat="1" x14ac:dyDescent="0.35">
      <c r="C49" s="21" t="s">
        <v>35</v>
      </c>
      <c r="D49" s="29">
        <v>0.9</v>
      </c>
      <c r="E49" s="26" t="s">
        <v>20</v>
      </c>
      <c r="F49" s="26">
        <f t="shared" si="46"/>
        <v>10</v>
      </c>
      <c r="G49" s="26" t="s">
        <v>21</v>
      </c>
      <c r="H49" s="23" t="str">
        <f t="shared" si="47"/>
        <v>(10 lx)</v>
      </c>
      <c r="I49" s="38">
        <v>4</v>
      </c>
      <c r="J49" s="26" t="s">
        <v>20</v>
      </c>
      <c r="K49" s="26">
        <f t="shared" si="32"/>
        <v>43</v>
      </c>
      <c r="L49" s="26" t="s">
        <v>21</v>
      </c>
      <c r="M49" s="23" t="str">
        <f t="shared" si="33"/>
        <v>(43 lx)</v>
      </c>
      <c r="N49" s="11">
        <v>4.5</v>
      </c>
      <c r="O49" s="16">
        <v>6.4</v>
      </c>
      <c r="P49" s="39">
        <v>0.6</v>
      </c>
      <c r="Q49" s="40" t="s">
        <v>20</v>
      </c>
      <c r="R49" s="40">
        <f t="shared" si="34"/>
        <v>6</v>
      </c>
      <c r="S49" s="40" t="s">
        <v>21</v>
      </c>
      <c r="T49" s="41" t="str">
        <f t="shared" si="35"/>
        <v>(6 lx)</v>
      </c>
      <c r="U49" s="52">
        <v>3.1</v>
      </c>
      <c r="V49" s="40" t="s">
        <v>20</v>
      </c>
      <c r="W49" s="40">
        <f t="shared" si="36"/>
        <v>33</v>
      </c>
      <c r="X49" s="40" t="s">
        <v>21</v>
      </c>
      <c r="Y49" s="41" t="str">
        <f t="shared" si="37"/>
        <v>(33 lx)</v>
      </c>
      <c r="Z49" s="35">
        <v>5</v>
      </c>
      <c r="AA49" s="17">
        <v>7.1</v>
      </c>
      <c r="AB49" s="29">
        <v>0.4</v>
      </c>
      <c r="AC49" s="26" t="s">
        <v>20</v>
      </c>
      <c r="AD49" s="26">
        <f t="shared" si="38"/>
        <v>4</v>
      </c>
      <c r="AE49" s="26" t="s">
        <v>21</v>
      </c>
      <c r="AF49" s="23" t="str">
        <f t="shared" si="39"/>
        <v>(4 lx)</v>
      </c>
      <c r="AG49" s="38">
        <v>2.5</v>
      </c>
      <c r="AH49" s="26" t="s">
        <v>20</v>
      </c>
      <c r="AI49" s="26">
        <f t="shared" si="40"/>
        <v>27</v>
      </c>
      <c r="AJ49" s="26" t="s">
        <v>21</v>
      </c>
      <c r="AK49" s="23" t="str">
        <f t="shared" si="41"/>
        <v>(27 lx)</v>
      </c>
      <c r="AL49" s="11">
        <v>7.2</v>
      </c>
      <c r="AM49" s="16">
        <v>10.6</v>
      </c>
      <c r="AN49" s="29">
        <v>0.3</v>
      </c>
      <c r="AO49" s="26" t="s">
        <v>20</v>
      </c>
      <c r="AP49" s="26">
        <f t="shared" si="42"/>
        <v>3</v>
      </c>
      <c r="AQ49" s="26" t="s">
        <v>21</v>
      </c>
      <c r="AR49" s="23" t="str">
        <f t="shared" si="43"/>
        <v>(3 lx)</v>
      </c>
      <c r="AS49" s="37">
        <v>2.1</v>
      </c>
      <c r="AT49" s="26" t="s">
        <v>20</v>
      </c>
      <c r="AU49" s="26">
        <f t="shared" si="44"/>
        <v>23</v>
      </c>
      <c r="AV49" s="26" t="s">
        <v>21</v>
      </c>
      <c r="AW49" s="23" t="str">
        <f t="shared" si="45"/>
        <v>(23 lx)</v>
      </c>
      <c r="AX49" s="11">
        <v>8.3000000000000007</v>
      </c>
      <c r="AY49" s="16">
        <v>14</v>
      </c>
    </row>
    <row r="50" spans="3:51" s="12" customFormat="1" ht="15" thickBot="1" x14ac:dyDescent="0.4">
      <c r="C50" s="22" t="s">
        <v>36</v>
      </c>
      <c r="D50" s="30">
        <v>0.9</v>
      </c>
      <c r="E50" s="28" t="s">
        <v>20</v>
      </c>
      <c r="F50" s="28">
        <f t="shared" si="46"/>
        <v>10</v>
      </c>
      <c r="G50" s="28" t="s">
        <v>21</v>
      </c>
      <c r="H50" s="24" t="str">
        <f t="shared" si="47"/>
        <v>(10 lx)</v>
      </c>
      <c r="I50" s="47">
        <v>3.2</v>
      </c>
      <c r="J50" s="28" t="s">
        <v>20</v>
      </c>
      <c r="K50" s="28">
        <f t="shared" si="32"/>
        <v>34</v>
      </c>
      <c r="L50" s="28" t="s">
        <v>21</v>
      </c>
      <c r="M50" s="24" t="str">
        <f t="shared" si="33"/>
        <v>(34 lx)</v>
      </c>
      <c r="N50" s="18">
        <v>3.7</v>
      </c>
      <c r="O50" s="19">
        <v>5.6</v>
      </c>
      <c r="P50" s="27">
        <v>0.6</v>
      </c>
      <c r="Q50" s="28" t="s">
        <v>20</v>
      </c>
      <c r="R50" s="28">
        <f t="shared" si="34"/>
        <v>6</v>
      </c>
      <c r="S50" s="28" t="s">
        <v>21</v>
      </c>
      <c r="T50" s="24" t="str">
        <f t="shared" si="35"/>
        <v>(6 lx)</v>
      </c>
      <c r="U50" s="48">
        <v>2.4</v>
      </c>
      <c r="V50" s="28" t="s">
        <v>20</v>
      </c>
      <c r="W50" s="28">
        <f t="shared" si="36"/>
        <v>26</v>
      </c>
      <c r="X50" s="28" t="s">
        <v>21</v>
      </c>
      <c r="Y50" s="24" t="str">
        <f t="shared" si="37"/>
        <v>(26 lx)</v>
      </c>
      <c r="Z50" s="18">
        <v>4.2</v>
      </c>
      <c r="AA50" s="19">
        <v>6.2</v>
      </c>
      <c r="AB50" s="30">
        <v>0.3</v>
      </c>
      <c r="AC50" s="28" t="s">
        <v>20</v>
      </c>
      <c r="AD50" s="28">
        <f t="shared" si="38"/>
        <v>3</v>
      </c>
      <c r="AE50" s="28" t="s">
        <v>21</v>
      </c>
      <c r="AF50" s="24" t="str">
        <f t="shared" si="39"/>
        <v>(3 lx)</v>
      </c>
      <c r="AG50" s="48">
        <v>2</v>
      </c>
      <c r="AH50" s="28" t="s">
        <v>20</v>
      </c>
      <c r="AI50" s="28">
        <f t="shared" si="40"/>
        <v>22</v>
      </c>
      <c r="AJ50" s="28" t="s">
        <v>21</v>
      </c>
      <c r="AK50" s="24" t="str">
        <f t="shared" si="41"/>
        <v>(22 lx)</v>
      </c>
      <c r="AL50" s="18">
        <v>5.9</v>
      </c>
      <c r="AM50" s="19">
        <v>8.8000000000000007</v>
      </c>
      <c r="AN50" s="30">
        <v>0.3</v>
      </c>
      <c r="AO50" s="28" t="s">
        <v>20</v>
      </c>
      <c r="AP50" s="28">
        <f t="shared" si="42"/>
        <v>3</v>
      </c>
      <c r="AQ50" s="28" t="s">
        <v>21</v>
      </c>
      <c r="AR50" s="24" t="str">
        <f t="shared" si="43"/>
        <v>(3 lx)</v>
      </c>
      <c r="AS50" s="47">
        <v>1.7</v>
      </c>
      <c r="AT50" s="28" t="s">
        <v>20</v>
      </c>
      <c r="AU50" s="28">
        <f t="shared" si="44"/>
        <v>18</v>
      </c>
      <c r="AV50" s="28" t="s">
        <v>21</v>
      </c>
      <c r="AW50" s="24" t="str">
        <f t="shared" si="45"/>
        <v>(18 lx)</v>
      </c>
      <c r="AX50" s="18">
        <v>6.4</v>
      </c>
      <c r="AY50" s="19">
        <v>10.3</v>
      </c>
    </row>
    <row r="52" spans="3:51" x14ac:dyDescent="0.35">
      <c r="C52" t="s">
        <v>28</v>
      </c>
      <c r="D52" s="2" t="s">
        <v>37</v>
      </c>
      <c r="E52" s="2"/>
      <c r="F52" s="2"/>
      <c r="G52" s="2"/>
      <c r="H52" s="2"/>
    </row>
    <row r="53" spans="3:51" x14ac:dyDescent="0.35">
      <c r="D53" s="2"/>
      <c r="E53" s="2"/>
      <c r="F53" s="2"/>
      <c r="G53" s="2"/>
      <c r="H53" s="2"/>
    </row>
    <row r="55" spans="3:51" s="6" customFormat="1" x14ac:dyDescent="0.35">
      <c r="C55" s="6" t="s">
        <v>32</v>
      </c>
    </row>
    <row r="56" spans="3:51" x14ac:dyDescent="0.35">
      <c r="C56" s="6" t="s">
        <v>30</v>
      </c>
    </row>
    <row r="57" spans="3:51" ht="15" thickBot="1" x14ac:dyDescent="0.4"/>
    <row r="58" spans="3:51" s="2" customFormat="1" x14ac:dyDescent="0.35">
      <c r="C58" s="20" t="s">
        <v>9</v>
      </c>
      <c r="D58" s="13" t="s">
        <v>10</v>
      </c>
      <c r="E58" s="14"/>
      <c r="F58" s="14"/>
      <c r="G58" s="14"/>
      <c r="H58" s="14"/>
      <c r="I58" s="14"/>
      <c r="J58" s="14"/>
      <c r="K58" s="14"/>
      <c r="L58" s="14"/>
      <c r="M58" s="14"/>
      <c r="N58" s="14"/>
      <c r="O58" s="15"/>
      <c r="P58" s="13" t="s">
        <v>11</v>
      </c>
      <c r="Q58" s="14"/>
      <c r="R58" s="14"/>
      <c r="S58" s="14"/>
      <c r="T58" s="14"/>
      <c r="U58" s="14"/>
      <c r="V58" s="14"/>
      <c r="W58" s="14"/>
      <c r="X58" s="14"/>
      <c r="Y58" s="14"/>
      <c r="Z58" s="14"/>
      <c r="AA58" s="15"/>
      <c r="AB58" s="13" t="s">
        <v>12</v>
      </c>
      <c r="AC58" s="14"/>
      <c r="AD58" s="14"/>
      <c r="AE58" s="14"/>
      <c r="AF58" s="14"/>
      <c r="AG58" s="14"/>
      <c r="AH58" s="14"/>
      <c r="AI58" s="14"/>
      <c r="AJ58" s="14"/>
      <c r="AK58" s="14"/>
      <c r="AL58" s="14"/>
      <c r="AM58" s="15"/>
      <c r="AN58" s="13" t="s">
        <v>13</v>
      </c>
      <c r="AO58" s="14"/>
      <c r="AP58" s="14"/>
      <c r="AQ58" s="14"/>
      <c r="AR58" s="14"/>
      <c r="AS58" s="14"/>
      <c r="AT58" s="14"/>
      <c r="AU58" s="14"/>
      <c r="AV58" s="14"/>
      <c r="AW58" s="14"/>
      <c r="AX58" s="14"/>
      <c r="AY58" s="15"/>
    </row>
    <row r="59" spans="3:51" s="1" customFormat="1" ht="29" x14ac:dyDescent="0.35">
      <c r="C59" s="55" t="s">
        <v>14</v>
      </c>
      <c r="D59" s="56" t="s">
        <v>15</v>
      </c>
      <c r="E59" s="57"/>
      <c r="F59" s="57"/>
      <c r="G59" s="57"/>
      <c r="H59" s="58"/>
      <c r="I59" s="59" t="s">
        <v>16</v>
      </c>
      <c r="J59" s="57"/>
      <c r="K59" s="57"/>
      <c r="L59" s="57"/>
      <c r="M59" s="58"/>
      <c r="N59" s="60" t="s">
        <v>17</v>
      </c>
      <c r="O59" s="61" t="s">
        <v>18</v>
      </c>
      <c r="P59" s="56" t="s">
        <v>15</v>
      </c>
      <c r="Q59" s="57"/>
      <c r="R59" s="57"/>
      <c r="S59" s="57"/>
      <c r="T59" s="58"/>
      <c r="U59" s="59" t="s">
        <v>16</v>
      </c>
      <c r="V59" s="57"/>
      <c r="W59" s="57"/>
      <c r="X59" s="57"/>
      <c r="Y59" s="58"/>
      <c r="Z59" s="60" t="s">
        <v>17</v>
      </c>
      <c r="AA59" s="61" t="s">
        <v>18</v>
      </c>
      <c r="AB59" s="56" t="s">
        <v>15</v>
      </c>
      <c r="AC59" s="57"/>
      <c r="AD59" s="57"/>
      <c r="AE59" s="57"/>
      <c r="AF59" s="58"/>
      <c r="AG59" s="59" t="s">
        <v>16</v>
      </c>
      <c r="AH59" s="57"/>
      <c r="AI59" s="57"/>
      <c r="AJ59" s="57"/>
      <c r="AK59" s="58"/>
      <c r="AL59" s="60" t="s">
        <v>17</v>
      </c>
      <c r="AM59" s="61" t="s">
        <v>18</v>
      </c>
      <c r="AN59" s="56" t="s">
        <v>15</v>
      </c>
      <c r="AO59" s="57"/>
      <c r="AP59" s="57"/>
      <c r="AQ59" s="57"/>
      <c r="AR59" s="58"/>
      <c r="AS59" s="59" t="s">
        <v>16</v>
      </c>
      <c r="AT59" s="57"/>
      <c r="AU59" s="57"/>
      <c r="AV59" s="57"/>
      <c r="AW59" s="58"/>
      <c r="AX59" s="60" t="s">
        <v>17</v>
      </c>
      <c r="AY59" s="61" t="s">
        <v>18</v>
      </c>
    </row>
    <row r="60" spans="3:51" s="12" customFormat="1" x14ac:dyDescent="0.35">
      <c r="C60" s="21" t="s">
        <v>26</v>
      </c>
      <c r="D60" s="29">
        <v>2.7</v>
      </c>
      <c r="E60" s="26" t="s">
        <v>20</v>
      </c>
      <c r="F60" s="26">
        <f>ROUND(D60*10.7639,0)</f>
        <v>29</v>
      </c>
      <c r="G60" s="26" t="s">
        <v>21</v>
      </c>
      <c r="H60" s="23" t="str">
        <f>CONCATENATE("(",F60," ",G60,")")</f>
        <v>(29 lx)</v>
      </c>
      <c r="I60" s="37">
        <v>12.8</v>
      </c>
      <c r="J60" s="26" t="s">
        <v>20</v>
      </c>
      <c r="K60" s="26">
        <f t="shared" ref="K60:K65" si="48">ROUND(I60*10.7639,0)</f>
        <v>138</v>
      </c>
      <c r="L60" s="26" t="s">
        <v>21</v>
      </c>
      <c r="M60" s="23" t="str">
        <f t="shared" ref="M60:M65" si="49">CONCATENATE("(",K60," ",L60,")")</f>
        <v>(138 lx)</v>
      </c>
      <c r="N60" s="11">
        <v>4.8</v>
      </c>
      <c r="O60" s="16">
        <v>10.8</v>
      </c>
      <c r="P60" s="25">
        <v>1.5</v>
      </c>
      <c r="Q60" s="26" t="s">
        <v>20</v>
      </c>
      <c r="R60" s="26">
        <f t="shared" ref="R60:R65" si="50">ROUND(P60*10.7639,0)</f>
        <v>16</v>
      </c>
      <c r="S60" s="26" t="s">
        <v>21</v>
      </c>
      <c r="T60" s="23" t="str">
        <f t="shared" ref="T60:T65" si="51">CONCATENATE("(",R60," ",S60,")")</f>
        <v>(16 lx)</v>
      </c>
      <c r="U60" s="38">
        <v>9.6</v>
      </c>
      <c r="V60" s="26" t="s">
        <v>20</v>
      </c>
      <c r="W60" s="26">
        <f t="shared" ref="W60:W65" si="52">ROUND(U60*10.7639,0)</f>
        <v>103</v>
      </c>
      <c r="X60" s="26" t="s">
        <v>21</v>
      </c>
      <c r="Y60" s="23" t="str">
        <f t="shared" ref="Y60:Y65" si="53">CONCATENATE("(",W60," ",X60,")")</f>
        <v>(103 lx)</v>
      </c>
      <c r="Z60" s="11">
        <v>6.5</v>
      </c>
      <c r="AA60" s="16">
        <v>19.5</v>
      </c>
      <c r="AB60" s="29">
        <v>0.3</v>
      </c>
      <c r="AC60" s="26" t="s">
        <v>20</v>
      </c>
      <c r="AD60" s="26">
        <f t="shared" ref="AD60:AD65" si="54">ROUND(AB60*10.7639,0)</f>
        <v>3</v>
      </c>
      <c r="AE60" s="26" t="s">
        <v>21</v>
      </c>
      <c r="AF60" s="23" t="str">
        <f t="shared" ref="AF60:AF65" si="55">CONCATENATE("(",AD60," ",AE60,")")</f>
        <v>(3 lx)</v>
      </c>
      <c r="AG60" s="38">
        <v>8.9</v>
      </c>
      <c r="AH60" s="26" t="s">
        <v>20</v>
      </c>
      <c r="AI60" s="26">
        <f t="shared" ref="AI60:AI65" si="56">ROUND(AG60*10.7639,0)</f>
        <v>96</v>
      </c>
      <c r="AJ60" s="26" t="s">
        <v>21</v>
      </c>
      <c r="AK60" s="23" t="str">
        <f t="shared" ref="AK60:AK65" si="57">CONCATENATE("(",AI60," ",AJ60,")")</f>
        <v>(96 lx)</v>
      </c>
      <c r="AL60" s="11">
        <v>29.7</v>
      </c>
      <c r="AM60" s="16">
        <v>95.6</v>
      </c>
      <c r="AN60" s="29">
        <v>0.2</v>
      </c>
      <c r="AO60" s="26" t="s">
        <v>20</v>
      </c>
      <c r="AP60" s="26">
        <f t="shared" ref="AP60" si="58">ROUND(AN60*10.7639,0)</f>
        <v>2</v>
      </c>
      <c r="AQ60" s="26" t="s">
        <v>21</v>
      </c>
      <c r="AR60" s="23" t="str">
        <f t="shared" ref="AR60" si="59">CONCATENATE("(",AP60," ",AQ60,")")</f>
        <v>(2 lx)</v>
      </c>
      <c r="AS60" s="37">
        <v>6.4</v>
      </c>
      <c r="AT60" s="26" t="s">
        <v>20</v>
      </c>
      <c r="AU60" s="26">
        <f t="shared" ref="AU60:AU65" si="60">ROUND(AS60*10.7639,0)</f>
        <v>69</v>
      </c>
      <c r="AV60" s="26" t="s">
        <v>21</v>
      </c>
      <c r="AW60" s="23" t="str">
        <f t="shared" ref="AW60:AW65" si="61">CONCATENATE("(",AU60," ",AV60,")")</f>
        <v>(69 lx)</v>
      </c>
      <c r="AX60" s="11">
        <v>33.799999999999997</v>
      </c>
      <c r="AY60" s="16">
        <v>150.80000000000001</v>
      </c>
    </row>
    <row r="61" spans="3:51" s="12" customFormat="1" x14ac:dyDescent="0.35">
      <c r="C61" s="21" t="s">
        <v>27</v>
      </c>
      <c r="D61" s="29">
        <v>2.8</v>
      </c>
      <c r="E61" s="26" t="s">
        <v>20</v>
      </c>
      <c r="F61" s="26">
        <f t="shared" ref="F61:F65" si="62">ROUND(D61*10.7639,0)</f>
        <v>30</v>
      </c>
      <c r="G61" s="26" t="s">
        <v>21</v>
      </c>
      <c r="H61" s="23" t="str">
        <f t="shared" ref="H61:H65" si="63">CONCATENATE("(",F61," ",G61,")")</f>
        <v>(30 lx)</v>
      </c>
      <c r="I61" s="37">
        <v>11.5</v>
      </c>
      <c r="J61" s="26" t="s">
        <v>20</v>
      </c>
      <c r="K61" s="26">
        <f t="shared" si="48"/>
        <v>124</v>
      </c>
      <c r="L61" s="26" t="s">
        <v>21</v>
      </c>
      <c r="M61" s="23" t="str">
        <f t="shared" si="49"/>
        <v>(124 lx)</v>
      </c>
      <c r="N61" s="11">
        <v>4.0999999999999996</v>
      </c>
      <c r="O61" s="16">
        <v>8.1</v>
      </c>
      <c r="P61" s="25">
        <v>1.6</v>
      </c>
      <c r="Q61" s="26" t="s">
        <v>20</v>
      </c>
      <c r="R61" s="26">
        <f t="shared" si="50"/>
        <v>17</v>
      </c>
      <c r="S61" s="26" t="s">
        <v>21</v>
      </c>
      <c r="T61" s="23" t="str">
        <f t="shared" si="51"/>
        <v>(17 lx)</v>
      </c>
      <c r="U61" s="38">
        <v>8.6</v>
      </c>
      <c r="V61" s="26" t="s">
        <v>20</v>
      </c>
      <c r="W61" s="26">
        <f t="shared" si="52"/>
        <v>93</v>
      </c>
      <c r="X61" s="26" t="s">
        <v>21</v>
      </c>
      <c r="Y61" s="23" t="str">
        <f t="shared" si="53"/>
        <v>(93 lx)</v>
      </c>
      <c r="Z61" s="11">
        <v>5.5</v>
      </c>
      <c r="AA61" s="16">
        <v>13.8</v>
      </c>
      <c r="AB61" s="29">
        <v>0.4</v>
      </c>
      <c r="AC61" s="26" t="s">
        <v>20</v>
      </c>
      <c r="AD61" s="26">
        <f t="shared" si="54"/>
        <v>4</v>
      </c>
      <c r="AE61" s="26" t="s">
        <v>21</v>
      </c>
      <c r="AF61" s="23" t="str">
        <f t="shared" si="55"/>
        <v>(4 lx)</v>
      </c>
      <c r="AG61" s="38">
        <v>7.8</v>
      </c>
      <c r="AH61" s="26" t="s">
        <v>20</v>
      </c>
      <c r="AI61" s="26">
        <f t="shared" si="56"/>
        <v>84</v>
      </c>
      <c r="AJ61" s="26" t="s">
        <v>21</v>
      </c>
      <c r="AK61" s="23" t="str">
        <f t="shared" si="57"/>
        <v>(84 lx)</v>
      </c>
      <c r="AL61" s="11">
        <v>21.7</v>
      </c>
      <c r="AM61" s="16">
        <v>59.8</v>
      </c>
      <c r="AN61" s="29">
        <v>0.2</v>
      </c>
      <c r="AO61" s="26" t="s">
        <v>20</v>
      </c>
      <c r="AP61" s="26">
        <f t="shared" ref="AP61:AP65" si="64">ROUND(AN61*10.7639,0)</f>
        <v>2</v>
      </c>
      <c r="AQ61" s="26" t="s">
        <v>21</v>
      </c>
      <c r="AR61" s="23" t="str">
        <f t="shared" ref="AR61:AR65" si="65">CONCATENATE("(",AP61," ",AQ61,")")</f>
        <v>(2 lx)</v>
      </c>
      <c r="AS61" s="37">
        <v>5.8</v>
      </c>
      <c r="AT61" s="26" t="s">
        <v>20</v>
      </c>
      <c r="AU61" s="26">
        <f t="shared" si="60"/>
        <v>62</v>
      </c>
      <c r="AV61" s="26" t="s">
        <v>21</v>
      </c>
      <c r="AW61" s="23" t="str">
        <f t="shared" si="61"/>
        <v>(62 lx)</v>
      </c>
      <c r="AX61" s="11">
        <v>25.1</v>
      </c>
      <c r="AY61" s="16">
        <v>93.3</v>
      </c>
    </row>
    <row r="62" spans="3:51" s="12" customFormat="1" x14ac:dyDescent="0.35">
      <c r="C62" s="21" t="s">
        <v>33</v>
      </c>
      <c r="D62" s="29">
        <v>2.6</v>
      </c>
      <c r="E62" s="26" t="s">
        <v>20</v>
      </c>
      <c r="F62" s="26">
        <f t="shared" si="62"/>
        <v>28</v>
      </c>
      <c r="G62" s="26" t="s">
        <v>21</v>
      </c>
      <c r="H62" s="23" t="str">
        <f t="shared" si="63"/>
        <v>(28 lx)</v>
      </c>
      <c r="I62" s="37">
        <v>9.5</v>
      </c>
      <c r="J62" s="26" t="s">
        <v>20</v>
      </c>
      <c r="K62" s="26">
        <f t="shared" si="48"/>
        <v>102</v>
      </c>
      <c r="L62" s="26" t="s">
        <v>21</v>
      </c>
      <c r="M62" s="23" t="str">
        <f t="shared" si="49"/>
        <v>(102 lx)</v>
      </c>
      <c r="N62" s="11">
        <v>3.6</v>
      </c>
      <c r="O62" s="16">
        <v>6.1</v>
      </c>
      <c r="P62" s="25">
        <v>1.5</v>
      </c>
      <c r="Q62" s="26" t="s">
        <v>20</v>
      </c>
      <c r="R62" s="26">
        <f t="shared" si="50"/>
        <v>16</v>
      </c>
      <c r="S62" s="26" t="s">
        <v>21</v>
      </c>
      <c r="T62" s="23" t="str">
        <f t="shared" si="51"/>
        <v>(16 lx)</v>
      </c>
      <c r="U62" s="38">
        <v>7.2</v>
      </c>
      <c r="V62" s="26" t="s">
        <v>20</v>
      </c>
      <c r="W62" s="26">
        <f t="shared" si="52"/>
        <v>78</v>
      </c>
      <c r="X62" s="26" t="s">
        <v>21</v>
      </c>
      <c r="Y62" s="23" t="str">
        <f t="shared" si="53"/>
        <v>(78 lx)</v>
      </c>
      <c r="Z62" s="11">
        <v>4.5999999999999996</v>
      </c>
      <c r="AA62" s="16">
        <v>9.5</v>
      </c>
      <c r="AB62" s="29">
        <v>0.5</v>
      </c>
      <c r="AC62" s="26" t="s">
        <v>20</v>
      </c>
      <c r="AD62" s="26">
        <f t="shared" si="54"/>
        <v>5</v>
      </c>
      <c r="AE62" s="26" t="s">
        <v>21</v>
      </c>
      <c r="AF62" s="23" t="str">
        <f t="shared" si="55"/>
        <v>(5 lx)</v>
      </c>
      <c r="AG62" s="38">
        <v>6.1</v>
      </c>
      <c r="AH62" s="26" t="s">
        <v>20</v>
      </c>
      <c r="AI62" s="26">
        <f t="shared" si="56"/>
        <v>66</v>
      </c>
      <c r="AJ62" s="26" t="s">
        <v>21</v>
      </c>
      <c r="AK62" s="23" t="str">
        <f t="shared" si="57"/>
        <v>(66 lx)</v>
      </c>
      <c r="AL62" s="11">
        <v>13</v>
      </c>
      <c r="AM62" s="16">
        <v>30.3</v>
      </c>
      <c r="AN62" s="29">
        <v>0.3</v>
      </c>
      <c r="AO62" s="26" t="s">
        <v>20</v>
      </c>
      <c r="AP62" s="26">
        <f t="shared" si="64"/>
        <v>3</v>
      </c>
      <c r="AQ62" s="26" t="s">
        <v>21</v>
      </c>
      <c r="AR62" s="23" t="str">
        <f t="shared" si="65"/>
        <v>(3 lx)</v>
      </c>
      <c r="AS62" s="37">
        <v>4.8</v>
      </c>
      <c r="AT62" s="26" t="s">
        <v>20</v>
      </c>
      <c r="AU62" s="26">
        <f t="shared" si="60"/>
        <v>52</v>
      </c>
      <c r="AV62" s="26" t="s">
        <v>21</v>
      </c>
      <c r="AW62" s="23" t="str">
        <f t="shared" si="61"/>
        <v>(52 lx)</v>
      </c>
      <c r="AX62" s="11">
        <v>15.5</v>
      </c>
      <c r="AY62" s="16">
        <v>45.6</v>
      </c>
    </row>
    <row r="63" spans="3:51" s="12" customFormat="1" x14ac:dyDescent="0.35">
      <c r="C63" s="21" t="s">
        <v>34</v>
      </c>
      <c r="D63" s="29">
        <v>1.9</v>
      </c>
      <c r="E63" s="26" t="s">
        <v>20</v>
      </c>
      <c r="F63" s="26">
        <f t="shared" si="62"/>
        <v>20</v>
      </c>
      <c r="G63" s="26" t="s">
        <v>21</v>
      </c>
      <c r="H63" s="23" t="str">
        <f t="shared" si="63"/>
        <v>(20 lx)</v>
      </c>
      <c r="I63" s="37">
        <v>7.9</v>
      </c>
      <c r="J63" s="26" t="s">
        <v>20</v>
      </c>
      <c r="K63" s="26">
        <f t="shared" si="48"/>
        <v>85</v>
      </c>
      <c r="L63" s="26" t="s">
        <v>21</v>
      </c>
      <c r="M63" s="23" t="str">
        <f t="shared" si="49"/>
        <v>(85 lx)</v>
      </c>
      <c r="N63" s="11">
        <v>4.2</v>
      </c>
      <c r="O63" s="16">
        <v>6</v>
      </c>
      <c r="P63" s="25">
        <v>1.2</v>
      </c>
      <c r="Q63" s="26" t="s">
        <v>20</v>
      </c>
      <c r="R63" s="26">
        <f t="shared" si="50"/>
        <v>13</v>
      </c>
      <c r="S63" s="26" t="s">
        <v>21</v>
      </c>
      <c r="T63" s="23" t="str">
        <f t="shared" si="51"/>
        <v>(13 lx)</v>
      </c>
      <c r="U63" s="38">
        <v>6</v>
      </c>
      <c r="V63" s="26" t="s">
        <v>20</v>
      </c>
      <c r="W63" s="26">
        <f t="shared" si="52"/>
        <v>65</v>
      </c>
      <c r="X63" s="26" t="s">
        <v>21</v>
      </c>
      <c r="Y63" s="23" t="str">
        <f t="shared" si="53"/>
        <v>(65 lx)</v>
      </c>
      <c r="Z63" s="11">
        <v>5</v>
      </c>
      <c r="AA63" s="16">
        <v>7.6</v>
      </c>
      <c r="AB63" s="29">
        <v>0.5</v>
      </c>
      <c r="AC63" s="26" t="s">
        <v>20</v>
      </c>
      <c r="AD63" s="26">
        <f t="shared" si="54"/>
        <v>5</v>
      </c>
      <c r="AE63" s="26" t="s">
        <v>21</v>
      </c>
      <c r="AF63" s="23" t="str">
        <f t="shared" si="55"/>
        <v>(5 lx)</v>
      </c>
      <c r="AG63" s="38">
        <v>5</v>
      </c>
      <c r="AH63" s="26" t="s">
        <v>20</v>
      </c>
      <c r="AI63" s="26">
        <f t="shared" si="56"/>
        <v>54</v>
      </c>
      <c r="AJ63" s="26" t="s">
        <v>21</v>
      </c>
      <c r="AK63" s="23" t="str">
        <f t="shared" si="57"/>
        <v>(54 lx)</v>
      </c>
      <c r="AL63" s="11">
        <v>9.3000000000000007</v>
      </c>
      <c r="AM63" s="16">
        <v>16</v>
      </c>
      <c r="AN63" s="29">
        <v>0.4</v>
      </c>
      <c r="AO63" s="26" t="s">
        <v>20</v>
      </c>
      <c r="AP63" s="26">
        <f t="shared" si="64"/>
        <v>4</v>
      </c>
      <c r="AQ63" s="26" t="s">
        <v>21</v>
      </c>
      <c r="AR63" s="23" t="str">
        <f t="shared" si="65"/>
        <v>(4 lx)</v>
      </c>
      <c r="AS63" s="37">
        <v>4.0999999999999996</v>
      </c>
      <c r="AT63" s="26" t="s">
        <v>20</v>
      </c>
      <c r="AU63" s="26">
        <f t="shared" si="60"/>
        <v>44</v>
      </c>
      <c r="AV63" s="26" t="s">
        <v>21</v>
      </c>
      <c r="AW63" s="23" t="str">
        <f t="shared" si="61"/>
        <v>(44 lx)</v>
      </c>
      <c r="AX63" s="11">
        <v>11.3</v>
      </c>
      <c r="AY63" s="16">
        <v>23.7</v>
      </c>
    </row>
    <row r="64" spans="3:51" s="12" customFormat="1" x14ac:dyDescent="0.35">
      <c r="C64" s="21" t="s">
        <v>35</v>
      </c>
      <c r="D64" s="29">
        <v>1.4</v>
      </c>
      <c r="E64" s="26" t="s">
        <v>20</v>
      </c>
      <c r="F64" s="26">
        <f t="shared" si="62"/>
        <v>15</v>
      </c>
      <c r="G64" s="26" t="s">
        <v>21</v>
      </c>
      <c r="H64" s="23" t="str">
        <f t="shared" si="63"/>
        <v>(15 lx)</v>
      </c>
      <c r="I64" s="37">
        <v>6.2</v>
      </c>
      <c r="J64" s="26" t="s">
        <v>20</v>
      </c>
      <c r="K64" s="26">
        <f t="shared" si="48"/>
        <v>67</v>
      </c>
      <c r="L64" s="26" t="s">
        <v>21</v>
      </c>
      <c r="M64" s="23" t="str">
        <f t="shared" si="49"/>
        <v>(67 lx)</v>
      </c>
      <c r="N64" s="11">
        <v>4.4000000000000004</v>
      </c>
      <c r="O64" s="16">
        <v>6.5</v>
      </c>
      <c r="P64" s="39">
        <v>1</v>
      </c>
      <c r="Q64" s="40" t="s">
        <v>20</v>
      </c>
      <c r="R64" s="40">
        <f t="shared" si="50"/>
        <v>11</v>
      </c>
      <c r="S64" s="40" t="s">
        <v>21</v>
      </c>
      <c r="T64" s="41" t="str">
        <f t="shared" si="51"/>
        <v>(11 lx)</v>
      </c>
      <c r="U64" s="52">
        <v>4.7</v>
      </c>
      <c r="V64" s="40" t="s">
        <v>20</v>
      </c>
      <c r="W64" s="40">
        <f t="shared" si="52"/>
        <v>51</v>
      </c>
      <c r="X64" s="40" t="s">
        <v>21</v>
      </c>
      <c r="Y64" s="41" t="str">
        <f t="shared" si="53"/>
        <v>(51 lx)</v>
      </c>
      <c r="Z64" s="35">
        <v>4.9000000000000004</v>
      </c>
      <c r="AA64" s="17">
        <v>7.2</v>
      </c>
      <c r="AB64" s="29">
        <v>0.5</v>
      </c>
      <c r="AC64" s="26" t="s">
        <v>20</v>
      </c>
      <c r="AD64" s="26">
        <f t="shared" si="54"/>
        <v>5</v>
      </c>
      <c r="AE64" s="26" t="s">
        <v>21</v>
      </c>
      <c r="AF64" s="23" t="str">
        <f t="shared" si="55"/>
        <v>(5 lx)</v>
      </c>
      <c r="AG64" s="38">
        <v>3.9</v>
      </c>
      <c r="AH64" s="26" t="s">
        <v>20</v>
      </c>
      <c r="AI64" s="26">
        <f t="shared" si="56"/>
        <v>42</v>
      </c>
      <c r="AJ64" s="26" t="s">
        <v>21</v>
      </c>
      <c r="AK64" s="23" t="str">
        <f t="shared" si="57"/>
        <v>(42 lx)</v>
      </c>
      <c r="AL64" s="11">
        <v>7.3</v>
      </c>
      <c r="AM64" s="16">
        <v>11.3</v>
      </c>
      <c r="AN64" s="29">
        <v>0.4</v>
      </c>
      <c r="AO64" s="26" t="s">
        <v>20</v>
      </c>
      <c r="AP64" s="26">
        <f t="shared" si="64"/>
        <v>4</v>
      </c>
      <c r="AQ64" s="26" t="s">
        <v>21</v>
      </c>
      <c r="AR64" s="23" t="str">
        <f t="shared" si="65"/>
        <v>(4 lx)</v>
      </c>
      <c r="AS64" s="37">
        <v>3.2</v>
      </c>
      <c r="AT64" s="26" t="s">
        <v>20</v>
      </c>
      <c r="AU64" s="26">
        <f t="shared" si="60"/>
        <v>34</v>
      </c>
      <c r="AV64" s="26" t="s">
        <v>21</v>
      </c>
      <c r="AW64" s="23" t="str">
        <f t="shared" si="61"/>
        <v>(34 lx)</v>
      </c>
      <c r="AX64" s="11">
        <v>8.6</v>
      </c>
      <c r="AY64" s="16">
        <v>15.2</v>
      </c>
    </row>
    <row r="65" spans="3:51" s="12" customFormat="1" ht="15" thickBot="1" x14ac:dyDescent="0.4">
      <c r="C65" s="22" t="s">
        <v>36</v>
      </c>
      <c r="D65" s="30">
        <v>1.1000000000000001</v>
      </c>
      <c r="E65" s="28" t="s">
        <v>20</v>
      </c>
      <c r="F65" s="28">
        <f t="shared" si="62"/>
        <v>12</v>
      </c>
      <c r="G65" s="28" t="s">
        <v>21</v>
      </c>
      <c r="H65" s="24" t="str">
        <f t="shared" si="63"/>
        <v>(12 lx)</v>
      </c>
      <c r="I65" s="47">
        <v>4.8</v>
      </c>
      <c r="J65" s="28" t="s">
        <v>20</v>
      </c>
      <c r="K65" s="28">
        <f t="shared" si="48"/>
        <v>52</v>
      </c>
      <c r="L65" s="28" t="s">
        <v>21</v>
      </c>
      <c r="M65" s="24" t="str">
        <f t="shared" si="49"/>
        <v>(52 lx)</v>
      </c>
      <c r="N65" s="18">
        <v>4.4000000000000004</v>
      </c>
      <c r="O65" s="19">
        <v>6.9</v>
      </c>
      <c r="P65" s="27">
        <v>0.8</v>
      </c>
      <c r="Q65" s="28" t="s">
        <v>20</v>
      </c>
      <c r="R65" s="28">
        <f t="shared" si="50"/>
        <v>9</v>
      </c>
      <c r="S65" s="28" t="s">
        <v>21</v>
      </c>
      <c r="T65" s="24" t="str">
        <f t="shared" si="51"/>
        <v>(9 lx)</v>
      </c>
      <c r="U65" s="48">
        <v>3.7</v>
      </c>
      <c r="V65" s="28" t="s">
        <v>20</v>
      </c>
      <c r="W65" s="28">
        <f t="shared" si="52"/>
        <v>40</v>
      </c>
      <c r="X65" s="28" t="s">
        <v>21</v>
      </c>
      <c r="Y65" s="24" t="str">
        <f t="shared" si="53"/>
        <v>(40 lx)</v>
      </c>
      <c r="Z65" s="18">
        <v>4.7</v>
      </c>
      <c r="AA65" s="19">
        <v>7.2</v>
      </c>
      <c r="AB65" s="30">
        <v>0.5</v>
      </c>
      <c r="AC65" s="28" t="s">
        <v>20</v>
      </c>
      <c r="AD65" s="28">
        <f t="shared" si="54"/>
        <v>5</v>
      </c>
      <c r="AE65" s="28" t="s">
        <v>21</v>
      </c>
      <c r="AF65" s="24" t="str">
        <f t="shared" si="55"/>
        <v>(5 lx)</v>
      </c>
      <c r="AG65" s="48">
        <v>3</v>
      </c>
      <c r="AH65" s="28" t="s">
        <v>20</v>
      </c>
      <c r="AI65" s="28">
        <f t="shared" si="56"/>
        <v>32</v>
      </c>
      <c r="AJ65" s="28" t="s">
        <v>21</v>
      </c>
      <c r="AK65" s="24" t="str">
        <f t="shared" si="57"/>
        <v>(32 lx)</v>
      </c>
      <c r="AL65" s="18">
        <v>5.8</v>
      </c>
      <c r="AM65" s="19">
        <v>9</v>
      </c>
      <c r="AN65" s="30">
        <v>0.4</v>
      </c>
      <c r="AO65" s="28" t="s">
        <v>20</v>
      </c>
      <c r="AP65" s="28">
        <f t="shared" si="64"/>
        <v>4</v>
      </c>
      <c r="AQ65" s="28" t="s">
        <v>21</v>
      </c>
      <c r="AR65" s="24" t="str">
        <f t="shared" si="65"/>
        <v>(4 lx)</v>
      </c>
      <c r="AS65" s="47">
        <v>2.5</v>
      </c>
      <c r="AT65" s="28" t="s">
        <v>20</v>
      </c>
      <c r="AU65" s="28">
        <f t="shared" si="60"/>
        <v>27</v>
      </c>
      <c r="AV65" s="28" t="s">
        <v>21</v>
      </c>
      <c r="AW65" s="24" t="str">
        <f t="shared" si="61"/>
        <v>(27 lx)</v>
      </c>
      <c r="AX65" s="18">
        <v>6.8</v>
      </c>
      <c r="AY65" s="19">
        <v>11.4</v>
      </c>
    </row>
    <row r="67" spans="3:51" x14ac:dyDescent="0.35">
      <c r="C67" t="s">
        <v>28</v>
      </c>
      <c r="D67" s="2" t="s">
        <v>38</v>
      </c>
      <c r="E67" s="2"/>
      <c r="F67" s="2"/>
      <c r="G67" s="2"/>
      <c r="H67" s="2"/>
    </row>
    <row r="70" spans="3:51" s="6" customFormat="1" x14ac:dyDescent="0.35">
      <c r="C70" s="6" t="s">
        <v>39</v>
      </c>
    </row>
    <row r="71" spans="3:51" x14ac:dyDescent="0.35">
      <c r="C71" s="6" t="s">
        <v>40</v>
      </c>
    </row>
    <row r="72" spans="3:51" ht="15" thickBot="1" x14ac:dyDescent="0.4"/>
    <row r="73" spans="3:51" s="2" customFormat="1" x14ac:dyDescent="0.35">
      <c r="C73" s="20" t="s">
        <v>9</v>
      </c>
      <c r="D73" s="13" t="s">
        <v>10</v>
      </c>
      <c r="E73" s="14"/>
      <c r="F73" s="14"/>
      <c r="G73" s="14"/>
      <c r="H73" s="14"/>
      <c r="I73" s="14"/>
      <c r="J73" s="14"/>
      <c r="K73" s="14"/>
      <c r="L73" s="14"/>
      <c r="M73" s="14"/>
      <c r="N73" s="14"/>
      <c r="O73" s="15"/>
      <c r="P73" s="13" t="s">
        <v>11</v>
      </c>
      <c r="Q73" s="14"/>
      <c r="R73" s="14"/>
      <c r="S73" s="14"/>
      <c r="T73" s="14"/>
      <c r="U73" s="14"/>
      <c r="V73" s="14"/>
      <c r="W73" s="14"/>
      <c r="X73" s="14"/>
      <c r="Y73" s="14"/>
      <c r="Z73" s="14"/>
      <c r="AA73" s="15"/>
      <c r="AB73" s="13" t="s">
        <v>12</v>
      </c>
      <c r="AC73" s="14"/>
      <c r="AD73" s="14"/>
      <c r="AE73" s="14"/>
      <c r="AF73" s="14"/>
      <c r="AG73" s="14"/>
      <c r="AH73" s="14"/>
      <c r="AI73" s="14"/>
      <c r="AJ73" s="14"/>
      <c r="AK73" s="14"/>
      <c r="AL73" s="14"/>
      <c r="AM73" s="15"/>
      <c r="AN73" s="13" t="s">
        <v>13</v>
      </c>
      <c r="AO73" s="14"/>
      <c r="AP73" s="14"/>
      <c r="AQ73" s="14"/>
      <c r="AR73" s="14"/>
      <c r="AS73" s="14"/>
      <c r="AT73" s="14"/>
      <c r="AU73" s="14"/>
      <c r="AV73" s="14"/>
      <c r="AW73" s="14"/>
      <c r="AX73" s="14"/>
      <c r="AY73" s="15"/>
    </row>
    <row r="74" spans="3:51" s="1" customFormat="1" ht="29" x14ac:dyDescent="0.35">
      <c r="C74" s="55" t="s">
        <v>14</v>
      </c>
      <c r="D74" s="56" t="s">
        <v>15</v>
      </c>
      <c r="E74" s="57"/>
      <c r="F74" s="57"/>
      <c r="G74" s="57"/>
      <c r="H74" s="58"/>
      <c r="I74" s="59" t="s">
        <v>16</v>
      </c>
      <c r="J74" s="57"/>
      <c r="K74" s="57"/>
      <c r="L74" s="57"/>
      <c r="M74" s="58"/>
      <c r="N74" s="60" t="s">
        <v>17</v>
      </c>
      <c r="O74" s="61" t="s">
        <v>18</v>
      </c>
      <c r="P74" s="56" t="s">
        <v>15</v>
      </c>
      <c r="Q74" s="57"/>
      <c r="R74" s="57"/>
      <c r="S74" s="57"/>
      <c r="T74" s="58"/>
      <c r="U74" s="59" t="s">
        <v>16</v>
      </c>
      <c r="V74" s="57"/>
      <c r="W74" s="57"/>
      <c r="X74" s="57"/>
      <c r="Y74" s="58"/>
      <c r="Z74" s="60" t="s">
        <v>17</v>
      </c>
      <c r="AA74" s="61" t="s">
        <v>18</v>
      </c>
      <c r="AB74" s="56" t="s">
        <v>15</v>
      </c>
      <c r="AC74" s="57"/>
      <c r="AD74" s="57"/>
      <c r="AE74" s="57"/>
      <c r="AF74" s="58"/>
      <c r="AG74" s="59" t="s">
        <v>16</v>
      </c>
      <c r="AH74" s="57"/>
      <c r="AI74" s="57"/>
      <c r="AJ74" s="57"/>
      <c r="AK74" s="58"/>
      <c r="AL74" s="60" t="s">
        <v>17</v>
      </c>
      <c r="AM74" s="61" t="s">
        <v>18</v>
      </c>
      <c r="AN74" s="56" t="s">
        <v>15</v>
      </c>
      <c r="AO74" s="57"/>
      <c r="AP74" s="57"/>
      <c r="AQ74" s="57"/>
      <c r="AR74" s="58"/>
      <c r="AS74" s="59" t="s">
        <v>16</v>
      </c>
      <c r="AT74" s="57"/>
      <c r="AU74" s="57"/>
      <c r="AV74" s="57"/>
      <c r="AW74" s="58"/>
      <c r="AX74" s="60" t="s">
        <v>17</v>
      </c>
      <c r="AY74" s="61" t="s">
        <v>18</v>
      </c>
    </row>
    <row r="75" spans="3:51" s="12" customFormat="1" x14ac:dyDescent="0.35">
      <c r="C75" s="21" t="s">
        <v>24</v>
      </c>
      <c r="D75" s="29">
        <v>0.1</v>
      </c>
      <c r="E75" s="26" t="s">
        <v>20</v>
      </c>
      <c r="F75" s="26">
        <f>ROUND(D75*10.7639,0)</f>
        <v>1</v>
      </c>
      <c r="G75" s="26" t="s">
        <v>21</v>
      </c>
      <c r="H75" s="23" t="str">
        <f>CONCATENATE("(",F75," ",G75,")")</f>
        <v>(1 lx)</v>
      </c>
      <c r="I75" s="38">
        <v>1</v>
      </c>
      <c r="J75" s="26" t="s">
        <v>20</v>
      </c>
      <c r="K75" s="26">
        <f t="shared" ref="K75:K80" si="66">ROUND(I75*10.7639,0)</f>
        <v>11</v>
      </c>
      <c r="L75" s="26" t="s">
        <v>21</v>
      </c>
      <c r="M75" s="23" t="str">
        <f t="shared" ref="M75:M80" si="67">CONCATENATE("(",K75," ",L75,")")</f>
        <v>(11 lx)</v>
      </c>
      <c r="N75" s="11">
        <v>12.8</v>
      </c>
      <c r="O75" s="16">
        <v>63.3</v>
      </c>
      <c r="P75" s="25">
        <v>0.1</v>
      </c>
      <c r="Q75" s="26" t="s">
        <v>20</v>
      </c>
      <c r="R75" s="26">
        <f t="shared" ref="R75:R80" si="68">ROUND(P75*10.7639,0)</f>
        <v>1</v>
      </c>
      <c r="S75" s="26" t="s">
        <v>21</v>
      </c>
      <c r="T75" s="23" t="str">
        <f t="shared" ref="T75:T80" si="69">CONCATENATE("(",R75," ",S75,")")</f>
        <v>(1 lx)</v>
      </c>
      <c r="U75" s="38">
        <v>0.8</v>
      </c>
      <c r="V75" s="26" t="s">
        <v>20</v>
      </c>
      <c r="W75" s="26">
        <f t="shared" ref="W75:W80" si="70">ROUND(U75*10.7639,0)</f>
        <v>9</v>
      </c>
      <c r="X75" s="26" t="s">
        <v>21</v>
      </c>
      <c r="Y75" s="23" t="str">
        <f t="shared" ref="Y75:Y80" si="71">CONCATENATE("(",W75," ",X75,")")</f>
        <v>(9 lx)</v>
      </c>
      <c r="Z75" s="11">
        <v>12.8</v>
      </c>
      <c r="AA75" s="16">
        <v>84</v>
      </c>
      <c r="AB75" s="25">
        <v>0</v>
      </c>
      <c r="AC75" s="26" t="s">
        <v>20</v>
      </c>
      <c r="AD75" s="26">
        <f t="shared" ref="AD75:AD80" si="72">ROUND(AB75*10.7639,0)</f>
        <v>0</v>
      </c>
      <c r="AE75" s="26" t="s">
        <v>21</v>
      </c>
      <c r="AF75" s="23" t="str">
        <f t="shared" ref="AF75:AF80" si="73">CONCATENATE("(",AD75," ",AE75,")")</f>
        <v>(0 lx)</v>
      </c>
      <c r="AG75" s="38">
        <v>0.7</v>
      </c>
      <c r="AH75" s="26" t="s">
        <v>20</v>
      </c>
      <c r="AI75" s="26">
        <f t="shared" ref="AI75:AI80" si="74">ROUND(AG75*10.7639,0)</f>
        <v>8</v>
      </c>
      <c r="AJ75" s="26" t="s">
        <v>21</v>
      </c>
      <c r="AK75" s="23" t="str">
        <f t="shared" ref="AK75:AK80" si="75">CONCATENATE("(",AI75," ",AJ75,")")</f>
        <v>(8 lx)</v>
      </c>
      <c r="AL75" s="11">
        <v>18.5</v>
      </c>
      <c r="AM75" s="16">
        <v>126</v>
      </c>
      <c r="AN75" s="158">
        <v>0</v>
      </c>
      <c r="AO75" s="26" t="s">
        <v>20</v>
      </c>
      <c r="AP75" s="26">
        <f t="shared" ref="AP75:AP80" si="76">ROUND(AN75*10.7639,0)</f>
        <v>0</v>
      </c>
      <c r="AQ75" s="26" t="s">
        <v>21</v>
      </c>
      <c r="AR75" s="23" t="str">
        <f t="shared" ref="AR75:AR80" si="77">CONCATENATE("(",AP75," ",AQ75,")")</f>
        <v>(0 lx)</v>
      </c>
      <c r="AS75" s="37">
        <v>0.5</v>
      </c>
      <c r="AT75" s="26" t="s">
        <v>20</v>
      </c>
      <c r="AU75" s="26">
        <f t="shared" ref="AU75:AU80" si="78">ROUND(AS75*10.7639,0)</f>
        <v>5</v>
      </c>
      <c r="AV75" s="26" t="s">
        <v>21</v>
      </c>
      <c r="AW75" s="23" t="str">
        <f t="shared" ref="AW75:AW80" si="79">CONCATENATE("(",AU75," ",AV75,")")</f>
        <v>(5 lx)</v>
      </c>
      <c r="AX75" s="11">
        <v>25.5</v>
      </c>
      <c r="AY75" s="16">
        <v>252</v>
      </c>
    </row>
    <row r="76" spans="3:51" s="12" customFormat="1" x14ac:dyDescent="0.35">
      <c r="C76" s="21" t="s">
        <v>27</v>
      </c>
      <c r="D76" s="29">
        <v>0.2</v>
      </c>
      <c r="E76" s="26" t="s">
        <v>20</v>
      </c>
      <c r="F76" s="26">
        <f t="shared" ref="F76:F80" si="80">ROUND(D76*10.7639,0)</f>
        <v>2</v>
      </c>
      <c r="G76" s="26" t="s">
        <v>21</v>
      </c>
      <c r="H76" s="23" t="str">
        <f t="shared" ref="H76:H80" si="81">CONCATENATE("(",F76," ",G76,")")</f>
        <v>(2 lx)</v>
      </c>
      <c r="I76" s="37">
        <v>1.4</v>
      </c>
      <c r="J76" s="26" t="s">
        <v>20</v>
      </c>
      <c r="K76" s="26">
        <f t="shared" si="66"/>
        <v>15</v>
      </c>
      <c r="L76" s="26" t="s">
        <v>21</v>
      </c>
      <c r="M76" s="23" t="str">
        <f t="shared" si="67"/>
        <v>(15 lx)</v>
      </c>
      <c r="N76" s="11">
        <v>7.2</v>
      </c>
      <c r="O76" s="16">
        <v>27.1</v>
      </c>
      <c r="P76" s="25">
        <v>0.2</v>
      </c>
      <c r="Q76" s="26" t="s">
        <v>20</v>
      </c>
      <c r="R76" s="26">
        <f t="shared" si="68"/>
        <v>2</v>
      </c>
      <c r="S76" s="26" t="s">
        <v>21</v>
      </c>
      <c r="T76" s="23" t="str">
        <f t="shared" si="69"/>
        <v>(2 lx)</v>
      </c>
      <c r="U76" s="38">
        <v>1.1000000000000001</v>
      </c>
      <c r="V76" s="26" t="s">
        <v>20</v>
      </c>
      <c r="W76" s="26">
        <f t="shared" si="70"/>
        <v>12</v>
      </c>
      <c r="X76" s="26" t="s">
        <v>21</v>
      </c>
      <c r="Y76" s="23" t="str">
        <f t="shared" si="71"/>
        <v>(12 lx)</v>
      </c>
      <c r="Z76" s="11">
        <v>7.3</v>
      </c>
      <c r="AA76" s="16">
        <v>35.9</v>
      </c>
      <c r="AB76" s="29">
        <v>0.1</v>
      </c>
      <c r="AC76" s="26" t="s">
        <v>20</v>
      </c>
      <c r="AD76" s="26">
        <f t="shared" si="72"/>
        <v>1</v>
      </c>
      <c r="AE76" s="26" t="s">
        <v>21</v>
      </c>
      <c r="AF76" s="23" t="str">
        <f t="shared" si="73"/>
        <v>(1 lx)</v>
      </c>
      <c r="AG76" s="38">
        <v>1</v>
      </c>
      <c r="AH76" s="26" t="s">
        <v>20</v>
      </c>
      <c r="AI76" s="26">
        <f t="shared" si="74"/>
        <v>11</v>
      </c>
      <c r="AJ76" s="26" t="s">
        <v>21</v>
      </c>
      <c r="AK76" s="23" t="str">
        <f t="shared" si="75"/>
        <v>(11 lx)</v>
      </c>
      <c r="AL76" s="11">
        <v>11.4</v>
      </c>
      <c r="AM76" s="16">
        <v>59.7</v>
      </c>
      <c r="AN76" s="29">
        <v>0.1</v>
      </c>
      <c r="AO76" s="26" t="s">
        <v>20</v>
      </c>
      <c r="AP76" s="26">
        <f t="shared" si="76"/>
        <v>1</v>
      </c>
      <c r="AQ76" s="26" t="s">
        <v>21</v>
      </c>
      <c r="AR76" s="23" t="str">
        <f t="shared" si="77"/>
        <v>(1 lx)</v>
      </c>
      <c r="AS76" s="37">
        <v>0.7</v>
      </c>
      <c r="AT76" s="26" t="s">
        <v>20</v>
      </c>
      <c r="AU76" s="26">
        <f t="shared" si="78"/>
        <v>8</v>
      </c>
      <c r="AV76" s="26" t="s">
        <v>21</v>
      </c>
      <c r="AW76" s="23" t="str">
        <f t="shared" si="79"/>
        <v>(8 lx)</v>
      </c>
      <c r="AX76" s="11">
        <v>12.2</v>
      </c>
      <c r="AY76" s="16">
        <v>89.3</v>
      </c>
    </row>
    <row r="77" spans="3:51" s="12" customFormat="1" x14ac:dyDescent="0.35">
      <c r="C77" s="21" t="s">
        <v>33</v>
      </c>
      <c r="D77" s="29">
        <v>0.3</v>
      </c>
      <c r="E77" s="26" t="s">
        <v>20</v>
      </c>
      <c r="F77" s="26">
        <f t="shared" si="80"/>
        <v>3</v>
      </c>
      <c r="G77" s="26" t="s">
        <v>21</v>
      </c>
      <c r="H77" s="23" t="str">
        <f t="shared" si="81"/>
        <v>(3 lx)</v>
      </c>
      <c r="I77" s="37">
        <v>1.5</v>
      </c>
      <c r="J77" s="26" t="s">
        <v>20</v>
      </c>
      <c r="K77" s="26">
        <f t="shared" si="66"/>
        <v>16</v>
      </c>
      <c r="L77" s="26" t="s">
        <v>21</v>
      </c>
      <c r="M77" s="23" t="str">
        <f t="shared" si="67"/>
        <v>(16 lx)</v>
      </c>
      <c r="N77" s="11">
        <v>4.4000000000000004</v>
      </c>
      <c r="O77" s="16">
        <v>13.3</v>
      </c>
      <c r="P77" s="25">
        <v>0.3</v>
      </c>
      <c r="Q77" s="26" t="s">
        <v>20</v>
      </c>
      <c r="R77" s="26">
        <f t="shared" si="68"/>
        <v>3</v>
      </c>
      <c r="S77" s="26" t="s">
        <v>21</v>
      </c>
      <c r="T77" s="23" t="str">
        <f t="shared" si="69"/>
        <v>(3 lx)</v>
      </c>
      <c r="U77" s="38">
        <v>1.1000000000000001</v>
      </c>
      <c r="V77" s="26" t="s">
        <v>20</v>
      </c>
      <c r="W77" s="26">
        <f t="shared" si="70"/>
        <v>12</v>
      </c>
      <c r="X77" s="26" t="s">
        <v>21</v>
      </c>
      <c r="Y77" s="23" t="str">
        <f t="shared" si="71"/>
        <v>(12 lx)</v>
      </c>
      <c r="Z77" s="11">
        <v>4.4000000000000004</v>
      </c>
      <c r="AA77" s="16">
        <v>17.2</v>
      </c>
      <c r="AB77" s="29">
        <v>0.2</v>
      </c>
      <c r="AC77" s="26" t="s">
        <v>20</v>
      </c>
      <c r="AD77" s="26">
        <f t="shared" si="72"/>
        <v>2</v>
      </c>
      <c r="AE77" s="26" t="s">
        <v>21</v>
      </c>
      <c r="AF77" s="23" t="str">
        <f t="shared" si="73"/>
        <v>(2 lx)</v>
      </c>
      <c r="AG77" s="38">
        <v>1</v>
      </c>
      <c r="AH77" s="26" t="s">
        <v>20</v>
      </c>
      <c r="AI77" s="26">
        <f t="shared" si="74"/>
        <v>11</v>
      </c>
      <c r="AJ77" s="26" t="s">
        <v>21</v>
      </c>
      <c r="AK77" s="23" t="str">
        <f t="shared" si="75"/>
        <v>(11 lx)</v>
      </c>
      <c r="AL77" s="11">
        <v>6.3</v>
      </c>
      <c r="AM77" s="16">
        <v>26.8</v>
      </c>
      <c r="AN77" s="29">
        <v>0.1</v>
      </c>
      <c r="AO77" s="26" t="s">
        <v>20</v>
      </c>
      <c r="AP77" s="26">
        <f t="shared" si="76"/>
        <v>1</v>
      </c>
      <c r="AQ77" s="26" t="s">
        <v>21</v>
      </c>
      <c r="AR77" s="23" t="str">
        <f t="shared" si="77"/>
        <v>(1 lx)</v>
      </c>
      <c r="AS77" s="37">
        <v>0.7</v>
      </c>
      <c r="AT77" s="26" t="s">
        <v>20</v>
      </c>
      <c r="AU77" s="26">
        <f t="shared" si="78"/>
        <v>8</v>
      </c>
      <c r="AV77" s="26" t="s">
        <v>21</v>
      </c>
      <c r="AW77" s="23" t="str">
        <f t="shared" si="79"/>
        <v>(8 lx)</v>
      </c>
      <c r="AX77" s="11">
        <v>7.4</v>
      </c>
      <c r="AY77" s="16">
        <v>42.8</v>
      </c>
    </row>
    <row r="78" spans="3:51" s="12" customFormat="1" x14ac:dyDescent="0.35">
      <c r="C78" s="21" t="s">
        <v>34</v>
      </c>
      <c r="D78" s="29">
        <v>0.5</v>
      </c>
      <c r="E78" s="26" t="s">
        <v>20</v>
      </c>
      <c r="F78" s="26">
        <f t="shared" si="80"/>
        <v>5</v>
      </c>
      <c r="G78" s="26" t="s">
        <v>21</v>
      </c>
      <c r="H78" s="23" t="str">
        <f t="shared" si="81"/>
        <v>(5 lx)</v>
      </c>
      <c r="I78" s="37">
        <v>1.4</v>
      </c>
      <c r="J78" s="26" t="s">
        <v>20</v>
      </c>
      <c r="K78" s="26">
        <f t="shared" si="66"/>
        <v>15</v>
      </c>
      <c r="L78" s="26" t="s">
        <v>21</v>
      </c>
      <c r="M78" s="23" t="str">
        <f t="shared" si="67"/>
        <v>(15 lx)</v>
      </c>
      <c r="N78" s="11">
        <v>3</v>
      </c>
      <c r="O78" s="16">
        <v>7.3</v>
      </c>
      <c r="P78" s="25">
        <v>0.3</v>
      </c>
      <c r="Q78" s="26" t="s">
        <v>20</v>
      </c>
      <c r="R78" s="26">
        <f t="shared" si="68"/>
        <v>3</v>
      </c>
      <c r="S78" s="26" t="s">
        <v>21</v>
      </c>
      <c r="T78" s="23" t="str">
        <f t="shared" si="69"/>
        <v>(3 lx)</v>
      </c>
      <c r="U78" s="38">
        <v>1</v>
      </c>
      <c r="V78" s="26" t="s">
        <v>20</v>
      </c>
      <c r="W78" s="26">
        <f t="shared" si="70"/>
        <v>11</v>
      </c>
      <c r="X78" s="26" t="s">
        <v>21</v>
      </c>
      <c r="Y78" s="23" t="str">
        <f t="shared" si="71"/>
        <v>(11 lx)</v>
      </c>
      <c r="Z78" s="11">
        <v>3</v>
      </c>
      <c r="AA78" s="16">
        <v>9.3000000000000007</v>
      </c>
      <c r="AB78" s="29">
        <v>0.2</v>
      </c>
      <c r="AC78" s="26" t="s">
        <v>20</v>
      </c>
      <c r="AD78" s="26">
        <f t="shared" si="72"/>
        <v>2</v>
      </c>
      <c r="AE78" s="26" t="s">
        <v>21</v>
      </c>
      <c r="AF78" s="23" t="str">
        <f t="shared" si="73"/>
        <v>(2 lx)</v>
      </c>
      <c r="AG78" s="38">
        <v>0.9</v>
      </c>
      <c r="AH78" s="26" t="s">
        <v>20</v>
      </c>
      <c r="AI78" s="26">
        <f t="shared" si="74"/>
        <v>10</v>
      </c>
      <c r="AJ78" s="26" t="s">
        <v>21</v>
      </c>
      <c r="AK78" s="23" t="str">
        <f t="shared" si="75"/>
        <v>(10 lx)</v>
      </c>
      <c r="AL78" s="11">
        <v>4.0999999999999996</v>
      </c>
      <c r="AM78" s="16">
        <v>14.3</v>
      </c>
      <c r="AN78" s="29">
        <v>0.1</v>
      </c>
      <c r="AO78" s="26" t="s">
        <v>20</v>
      </c>
      <c r="AP78" s="26">
        <f t="shared" si="76"/>
        <v>1</v>
      </c>
      <c r="AQ78" s="26" t="s">
        <v>21</v>
      </c>
      <c r="AR78" s="23" t="str">
        <f t="shared" si="77"/>
        <v>(1 lx)</v>
      </c>
      <c r="AS78" s="37">
        <v>0.7</v>
      </c>
      <c r="AT78" s="26" t="s">
        <v>20</v>
      </c>
      <c r="AU78" s="26">
        <f t="shared" si="78"/>
        <v>8</v>
      </c>
      <c r="AV78" s="26" t="s">
        <v>21</v>
      </c>
      <c r="AW78" s="23" t="str">
        <f t="shared" si="79"/>
        <v>(8 lx)</v>
      </c>
      <c r="AX78" s="11">
        <v>4.9000000000000004</v>
      </c>
      <c r="AY78" s="16">
        <v>22.4</v>
      </c>
    </row>
    <row r="79" spans="3:51" s="12" customFormat="1" x14ac:dyDescent="0.35">
      <c r="C79" s="21" t="s">
        <v>35</v>
      </c>
      <c r="D79" s="29">
        <v>0.5</v>
      </c>
      <c r="E79" s="26" t="s">
        <v>20</v>
      </c>
      <c r="F79" s="26">
        <f t="shared" si="80"/>
        <v>5</v>
      </c>
      <c r="G79" s="26" t="s">
        <v>21</v>
      </c>
      <c r="H79" s="23" t="str">
        <f t="shared" si="81"/>
        <v>(5 lx)</v>
      </c>
      <c r="I79" s="37">
        <v>1.2</v>
      </c>
      <c r="J79" s="26" t="s">
        <v>20</v>
      </c>
      <c r="K79" s="26">
        <f t="shared" si="66"/>
        <v>13</v>
      </c>
      <c r="L79" s="26" t="s">
        <v>21</v>
      </c>
      <c r="M79" s="23" t="str">
        <f t="shared" si="67"/>
        <v>(13 lx)</v>
      </c>
      <c r="N79" s="11">
        <v>2.2999999999999998</v>
      </c>
      <c r="O79" s="16">
        <v>4.5999999999999996</v>
      </c>
      <c r="P79" s="39">
        <v>0.4</v>
      </c>
      <c r="Q79" s="40" t="s">
        <v>20</v>
      </c>
      <c r="R79" s="40">
        <f t="shared" si="68"/>
        <v>4</v>
      </c>
      <c r="S79" s="40" t="s">
        <v>21</v>
      </c>
      <c r="T79" s="41" t="str">
        <f t="shared" si="69"/>
        <v>(4 lx)</v>
      </c>
      <c r="U79" s="52">
        <v>0.9</v>
      </c>
      <c r="V79" s="40" t="s">
        <v>20</v>
      </c>
      <c r="W79" s="40">
        <f t="shared" si="70"/>
        <v>10</v>
      </c>
      <c r="X79" s="40" t="s">
        <v>21</v>
      </c>
      <c r="Y79" s="41" t="str">
        <f t="shared" si="71"/>
        <v>(10 lx)</v>
      </c>
      <c r="Z79" s="35">
        <v>2.2999999999999998</v>
      </c>
      <c r="AA79" s="17">
        <v>5.7</v>
      </c>
      <c r="AB79" s="29">
        <v>0.3</v>
      </c>
      <c r="AC79" s="26" t="s">
        <v>20</v>
      </c>
      <c r="AD79" s="26">
        <f t="shared" si="72"/>
        <v>3</v>
      </c>
      <c r="AE79" s="26" t="s">
        <v>21</v>
      </c>
      <c r="AF79" s="23" t="str">
        <f t="shared" si="73"/>
        <v>(3 lx)</v>
      </c>
      <c r="AG79" s="38">
        <v>0.8</v>
      </c>
      <c r="AH79" s="26" t="s">
        <v>20</v>
      </c>
      <c r="AI79" s="26">
        <f t="shared" si="74"/>
        <v>9</v>
      </c>
      <c r="AJ79" s="26" t="s">
        <v>21</v>
      </c>
      <c r="AK79" s="23" t="str">
        <f t="shared" si="75"/>
        <v>(9 lx)</v>
      </c>
      <c r="AL79" s="11">
        <v>3</v>
      </c>
      <c r="AM79" s="16">
        <v>8.4</v>
      </c>
      <c r="AN79" s="29">
        <v>0.2</v>
      </c>
      <c r="AO79" s="26" t="s">
        <v>20</v>
      </c>
      <c r="AP79" s="26">
        <f t="shared" si="76"/>
        <v>2</v>
      </c>
      <c r="AQ79" s="26" t="s">
        <v>21</v>
      </c>
      <c r="AR79" s="23" t="str">
        <f t="shared" si="77"/>
        <v>(2 lx)</v>
      </c>
      <c r="AS79" s="37">
        <v>0.6</v>
      </c>
      <c r="AT79" s="26" t="s">
        <v>20</v>
      </c>
      <c r="AU79" s="26">
        <f t="shared" si="78"/>
        <v>6</v>
      </c>
      <c r="AV79" s="26" t="s">
        <v>21</v>
      </c>
      <c r="AW79" s="23" t="str">
        <f t="shared" si="79"/>
        <v>(6 lx)</v>
      </c>
      <c r="AX79" s="11">
        <v>3.5</v>
      </c>
      <c r="AY79" s="16">
        <v>12.6</v>
      </c>
    </row>
    <row r="80" spans="3:51" s="12" customFormat="1" ht="15" thickBot="1" x14ac:dyDescent="0.4">
      <c r="C80" s="22" t="s">
        <v>36</v>
      </c>
      <c r="D80" s="30">
        <v>0.6</v>
      </c>
      <c r="E80" s="28" t="s">
        <v>20</v>
      </c>
      <c r="F80" s="28">
        <f t="shared" si="80"/>
        <v>6</v>
      </c>
      <c r="G80" s="28" t="s">
        <v>21</v>
      </c>
      <c r="H80" s="24" t="str">
        <f t="shared" si="81"/>
        <v>(6 lx)</v>
      </c>
      <c r="I80" s="47">
        <v>1.1000000000000001</v>
      </c>
      <c r="J80" s="28" t="s">
        <v>20</v>
      </c>
      <c r="K80" s="28">
        <f t="shared" si="66"/>
        <v>12</v>
      </c>
      <c r="L80" s="28" t="s">
        <v>21</v>
      </c>
      <c r="M80" s="24" t="str">
        <f t="shared" si="67"/>
        <v>(12 lx)</v>
      </c>
      <c r="N80" s="18">
        <v>1.9</v>
      </c>
      <c r="O80" s="19">
        <v>3.3</v>
      </c>
      <c r="P80" s="27">
        <v>0.5</v>
      </c>
      <c r="Q80" s="28" t="s">
        <v>20</v>
      </c>
      <c r="R80" s="28">
        <f t="shared" si="68"/>
        <v>5</v>
      </c>
      <c r="S80" s="28" t="s">
        <v>21</v>
      </c>
      <c r="T80" s="24" t="str">
        <f t="shared" si="69"/>
        <v>(5 lx)</v>
      </c>
      <c r="U80" s="48">
        <v>0.8</v>
      </c>
      <c r="V80" s="28" t="s">
        <v>20</v>
      </c>
      <c r="W80" s="28">
        <f t="shared" si="70"/>
        <v>9</v>
      </c>
      <c r="X80" s="28" t="s">
        <v>21</v>
      </c>
      <c r="Y80" s="24" t="str">
        <f t="shared" si="71"/>
        <v>(9 lx)</v>
      </c>
      <c r="Z80" s="18">
        <v>1.9</v>
      </c>
      <c r="AA80" s="19">
        <v>3.8</v>
      </c>
      <c r="AB80" s="30">
        <v>0.3</v>
      </c>
      <c r="AC80" s="28" t="s">
        <v>20</v>
      </c>
      <c r="AD80" s="28">
        <f t="shared" si="72"/>
        <v>3</v>
      </c>
      <c r="AE80" s="28" t="s">
        <v>21</v>
      </c>
      <c r="AF80" s="24" t="str">
        <f t="shared" si="73"/>
        <v>(3 lx)</v>
      </c>
      <c r="AG80" s="48">
        <v>0.7</v>
      </c>
      <c r="AH80" s="28" t="s">
        <v>20</v>
      </c>
      <c r="AI80" s="28">
        <f t="shared" si="74"/>
        <v>8</v>
      </c>
      <c r="AJ80" s="28" t="s">
        <v>21</v>
      </c>
      <c r="AK80" s="24" t="str">
        <f t="shared" si="75"/>
        <v>(8 lx)</v>
      </c>
      <c r="AL80" s="18">
        <v>2.4</v>
      </c>
      <c r="AM80" s="19">
        <v>5.6</v>
      </c>
      <c r="AN80" s="30">
        <v>0.2</v>
      </c>
      <c r="AO80" s="28" t="s">
        <v>20</v>
      </c>
      <c r="AP80" s="28">
        <f t="shared" si="76"/>
        <v>2</v>
      </c>
      <c r="AQ80" s="28" t="s">
        <v>21</v>
      </c>
      <c r="AR80" s="24" t="str">
        <f t="shared" si="77"/>
        <v>(2 lx)</v>
      </c>
      <c r="AS80" s="47">
        <v>0.6</v>
      </c>
      <c r="AT80" s="28" t="s">
        <v>20</v>
      </c>
      <c r="AU80" s="28">
        <f t="shared" si="78"/>
        <v>6</v>
      </c>
      <c r="AV80" s="28" t="s">
        <v>21</v>
      </c>
      <c r="AW80" s="24" t="str">
        <f t="shared" si="79"/>
        <v>(6 lx)</v>
      </c>
      <c r="AX80" s="18">
        <v>2.9</v>
      </c>
      <c r="AY80" s="19">
        <v>8.4</v>
      </c>
    </row>
    <row r="82" spans="3:15" x14ac:dyDescent="0.35">
      <c r="C82" t="s">
        <v>28</v>
      </c>
      <c r="D82" s="2" t="s">
        <v>41</v>
      </c>
      <c r="E82" s="2"/>
      <c r="F82" s="2"/>
      <c r="G82" s="2"/>
      <c r="H82" s="2"/>
    </row>
    <row r="83" spans="3:15" x14ac:dyDescent="0.35">
      <c r="D83" s="2"/>
      <c r="E83" s="2"/>
      <c r="F83" s="2"/>
      <c r="G83" s="2"/>
      <c r="H83" s="2"/>
    </row>
    <row r="85" spans="3:15" s="62" customFormat="1" ht="19.5" x14ac:dyDescent="0.45">
      <c r="C85" s="62" t="s">
        <v>42</v>
      </c>
    </row>
    <row r="86" spans="3:15" x14ac:dyDescent="0.35">
      <c r="D86" t="s">
        <v>43</v>
      </c>
      <c r="M86" s="2" t="s">
        <v>44</v>
      </c>
      <c r="O86" s="3"/>
    </row>
    <row r="87" spans="3:15" x14ac:dyDescent="0.35">
      <c r="D87" t="s">
        <v>45</v>
      </c>
      <c r="M87" s="2" t="s">
        <v>46</v>
      </c>
      <c r="O87" s="4"/>
    </row>
    <row r="88" spans="3:15" x14ac:dyDescent="0.35">
      <c r="D88" t="s">
        <v>47</v>
      </c>
      <c r="M88" s="2" t="s">
        <v>48</v>
      </c>
    </row>
    <row r="89" spans="3:15" x14ac:dyDescent="0.35">
      <c r="D89" t="s">
        <v>49</v>
      </c>
      <c r="M89" s="2" t="s">
        <v>50</v>
      </c>
    </row>
    <row r="90" spans="3:15" x14ac:dyDescent="0.35">
      <c r="D90" t="s">
        <v>51</v>
      </c>
      <c r="M90" s="2" t="s">
        <v>52</v>
      </c>
    </row>
    <row r="91" spans="3:15" x14ac:dyDescent="0.35">
      <c r="D91" t="s">
        <v>53</v>
      </c>
      <c r="M91" s="2">
        <v>270</v>
      </c>
    </row>
    <row r="92" spans="3:15" x14ac:dyDescent="0.35">
      <c r="D92" t="s">
        <v>54</v>
      </c>
      <c r="M92" s="2">
        <v>180</v>
      </c>
    </row>
    <row r="93" spans="3:15" x14ac:dyDescent="0.35">
      <c r="D93" t="s">
        <v>55</v>
      </c>
      <c r="M93" s="2" t="s">
        <v>56</v>
      </c>
    </row>
    <row r="94" spans="3:15" x14ac:dyDescent="0.35">
      <c r="I94" s="2"/>
    </row>
  </sheetData>
  <sheetProtection algorithmName="SHA-512" hashValue="om3XxEUNJZYKuE9KdQ6JmiBMBjHjlmNG1RllcQflZYvXtkUb+hDkcn+tDuLtIAVTR6cn/HTZaGhhTgSlszTLMA==" saltValue="cqA105sh53SlUoLXgL7TMg==" spinCount="100000" sheet="1" selectLockedCells="1"/>
  <conditionalFormatting sqref="D1:O69 D84:O1048576">
    <cfRule type="expression" dxfId="38" priority="17">
      <formula>AND($D1&gt;=$T$7,$I1&gt;=$AF$7,$N1&lt;=$AR$7)</formula>
    </cfRule>
  </conditionalFormatting>
  <conditionalFormatting sqref="P1:AA69 P84:AA1048576">
    <cfRule type="expression" dxfId="37" priority="19">
      <formula>AND($P1&gt;=$T$7,$U1&gt;=$AF$7,$Z1&lt;=$AR$7)</formula>
    </cfRule>
  </conditionalFormatting>
  <conditionalFormatting sqref="AB1:AM69 AB84:AM1048576">
    <cfRule type="expression" dxfId="36" priority="21">
      <formula>AND($AB1&gt;=$T$7,$AG1&gt;=$AF$7,$AL1&lt;=$AR$7)</formula>
    </cfRule>
  </conditionalFormatting>
  <conditionalFormatting sqref="AN1:AY69 AN84:AY1048576">
    <cfRule type="expression" dxfId="35" priority="23">
      <formula>AND($AN1&gt;=$T$7,$AS1&gt;=$AF$7,$AX1&lt;=$AR$7)</formula>
    </cfRule>
  </conditionalFormatting>
  <conditionalFormatting sqref="D70:O83">
    <cfRule type="expression" dxfId="34" priority="1">
      <formula>AND($D70&gt;=$T$7,$I70&gt;=$AF$7,$N70&lt;=$AR$7)</formula>
    </cfRule>
  </conditionalFormatting>
  <conditionalFormatting sqref="P70:AA83">
    <cfRule type="expression" dxfId="33" priority="2">
      <formula>AND($P70&gt;=$T$7,$U70&gt;=$AF$7,$Z70&lt;=$AR$7)</formula>
    </cfRule>
  </conditionalFormatting>
  <conditionalFormatting sqref="AB70:AM83">
    <cfRule type="expression" dxfId="32" priority="3">
      <formula>AND($AB70&gt;=$T$7,$AG70&gt;=$AF$7,$AL70&lt;=$AR$7)</formula>
    </cfRule>
  </conditionalFormatting>
  <conditionalFormatting sqref="AN70:AY83">
    <cfRule type="expression" dxfId="31" priority="4">
      <formula>AND($AN70&gt;=$T$7,$AS70&gt;=$AF$7,$AX70&lt;=$AR$7)</formula>
    </cfRule>
  </conditionalFormatting>
  <pageMargins left="0.7" right="0.7" top="0.75" bottom="0.75" header="0.3" footer="0.3"/>
  <pageSetup scale="52" orientation="landscape" r:id="rId1"/>
  <rowBreaks count="1" manualBreakCount="1">
    <brk id="5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20BBA-BBB1-4500-AC26-3A2993821D22}">
  <dimension ref="C4:AZ41"/>
  <sheetViews>
    <sheetView showGridLines="0" tabSelected="1" zoomScaleNormal="100" workbookViewId="0">
      <selection activeCell="AR7" sqref="AR7"/>
    </sheetView>
  </sheetViews>
  <sheetFormatPr defaultRowHeight="14.5" x14ac:dyDescent="0.35"/>
  <cols>
    <col min="1" max="1" width="2.54296875" customWidth="1"/>
    <col min="2" max="2" width="6.453125" customWidth="1"/>
    <col min="3" max="3" width="14.453125" customWidth="1"/>
    <col min="4" max="4" width="4.453125" customWidth="1"/>
    <col min="5" max="5" width="2.54296875" customWidth="1"/>
    <col min="6" max="6" width="3.453125" hidden="1" customWidth="1"/>
    <col min="7" max="7" width="2.453125" hidden="1" customWidth="1"/>
    <col min="8" max="8" width="6.453125" bestFit="1" customWidth="1"/>
    <col min="9" max="9" width="5.54296875" bestFit="1" customWidth="1"/>
    <col min="10" max="10" width="2.54296875" bestFit="1" customWidth="1"/>
    <col min="11" max="11" width="4.453125" hidden="1" customWidth="1"/>
    <col min="12" max="12" width="2.453125" hidden="1" customWidth="1"/>
    <col min="13" max="13" width="7.54296875" bestFit="1" customWidth="1"/>
    <col min="14" max="14" width="5.453125" bestFit="1" customWidth="1"/>
    <col min="15" max="15" width="5.81640625" bestFit="1" customWidth="1"/>
    <col min="16" max="16" width="4.453125" customWidth="1"/>
    <col min="17" max="17" width="2.54296875" bestFit="1" customWidth="1"/>
    <col min="18" max="18" width="3.453125" hidden="1" customWidth="1"/>
    <col min="19" max="19" width="2.453125" hidden="1" customWidth="1"/>
    <col min="20" max="20" width="6.453125" bestFit="1" customWidth="1"/>
    <col min="21" max="21" width="4.453125" bestFit="1" customWidth="1"/>
    <col min="22" max="22" width="2.54296875" bestFit="1" customWidth="1"/>
    <col min="23" max="23" width="4.453125" hidden="1" customWidth="1"/>
    <col min="24" max="24" width="2.453125" hidden="1" customWidth="1"/>
    <col min="25" max="25" width="7.54296875" customWidth="1"/>
    <col min="26" max="26" width="5.453125" bestFit="1" customWidth="1"/>
    <col min="27" max="27" width="5.81640625" bestFit="1" customWidth="1"/>
    <col min="28" max="28" width="4.54296875" customWidth="1"/>
    <col min="29" max="29" width="2.54296875" bestFit="1" customWidth="1"/>
    <col min="30" max="31" width="2.453125" hidden="1" customWidth="1"/>
    <col min="32" max="32" width="5.453125" bestFit="1" customWidth="1"/>
    <col min="33" max="33" width="4.54296875" bestFit="1" customWidth="1"/>
    <col min="34" max="34" width="2.54296875" bestFit="1" customWidth="1"/>
    <col min="35" max="35" width="3.453125" hidden="1" customWidth="1"/>
    <col min="36" max="36" width="2.453125" hidden="1" customWidth="1"/>
    <col min="37" max="37" width="6.453125" bestFit="1" customWidth="1"/>
    <col min="38" max="38" width="5.453125" bestFit="1" customWidth="1"/>
    <col min="39" max="39" width="6.1796875" bestFit="1" customWidth="1"/>
    <col min="40" max="40" width="4.54296875" customWidth="1"/>
    <col min="41" max="41" width="2.54296875" bestFit="1" customWidth="1"/>
    <col min="42" max="43" width="2.453125" hidden="1" customWidth="1"/>
    <col min="44" max="44" width="5.54296875" bestFit="1" customWidth="1"/>
    <col min="45" max="45" width="4.453125" bestFit="1" customWidth="1"/>
    <col min="46" max="46" width="2.54296875" bestFit="1" customWidth="1"/>
    <col min="47" max="47" width="3.453125" hidden="1" customWidth="1"/>
    <col min="48" max="48" width="2.453125" hidden="1" customWidth="1"/>
    <col min="49" max="49" width="6.453125" bestFit="1" customWidth="1"/>
    <col min="50" max="50" width="5.453125" bestFit="1" customWidth="1"/>
    <col min="51" max="51" width="5.81640625" bestFit="1" customWidth="1"/>
  </cols>
  <sheetData>
    <row r="4" spans="3:52" s="5" customFormat="1" ht="24" thickBot="1" x14ac:dyDescent="0.6">
      <c r="C4" s="5" t="s">
        <v>0</v>
      </c>
    </row>
    <row r="5" spans="3:52" x14ac:dyDescent="0.35">
      <c r="N5" s="67"/>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9"/>
    </row>
    <row r="6" spans="3:52" s="6" customFormat="1" x14ac:dyDescent="0.35">
      <c r="C6" s="6" t="s">
        <v>57</v>
      </c>
      <c r="N6" s="70"/>
      <c r="O6" s="63" t="s">
        <v>2</v>
      </c>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71"/>
    </row>
    <row r="7" spans="3:52" s="32" customFormat="1" x14ac:dyDescent="0.35">
      <c r="N7" s="70"/>
      <c r="O7" s="64"/>
      <c r="P7" s="65" t="s">
        <v>4</v>
      </c>
      <c r="Q7" s="66" t="s">
        <v>5</v>
      </c>
      <c r="R7" s="7"/>
      <c r="S7" s="7"/>
      <c r="T7" s="75">
        <v>1</v>
      </c>
      <c r="U7" s="7"/>
      <c r="V7" s="7"/>
      <c r="W7" s="7"/>
      <c r="X7" s="7"/>
      <c r="Y7" s="7"/>
      <c r="Z7" s="7"/>
      <c r="AA7" s="7"/>
      <c r="AB7" s="65" t="s">
        <v>6</v>
      </c>
      <c r="AC7" s="66" t="s">
        <v>5</v>
      </c>
      <c r="AD7" s="7"/>
      <c r="AE7" s="7"/>
      <c r="AF7" s="75">
        <v>3</v>
      </c>
      <c r="AG7" s="7"/>
      <c r="AH7" s="7"/>
      <c r="AI7" s="7"/>
      <c r="AJ7" s="7"/>
      <c r="AK7" s="7"/>
      <c r="AL7" s="7"/>
      <c r="AM7" s="7"/>
      <c r="AN7" s="65" t="s">
        <v>7</v>
      </c>
      <c r="AO7" s="66" t="s">
        <v>8</v>
      </c>
      <c r="AP7" s="7"/>
      <c r="AQ7" s="7"/>
      <c r="AR7" s="75">
        <v>15</v>
      </c>
      <c r="AS7" s="64"/>
      <c r="AT7" s="71"/>
      <c r="AZ7" s="33"/>
    </row>
    <row r="8" spans="3:52" s="32" customFormat="1" ht="15" thickBot="1" x14ac:dyDescent="0.4">
      <c r="N8" s="72"/>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Z8" s="33"/>
    </row>
    <row r="9" spans="3:52" s="32" customFormat="1" x14ac:dyDescent="0.35">
      <c r="AZ9" s="33"/>
    </row>
    <row r="10" spans="3:52" s="32" customFormat="1" ht="15" thickBot="1" x14ac:dyDescent="0.4">
      <c r="AZ10" s="33"/>
    </row>
    <row r="11" spans="3:52" s="2" customFormat="1" x14ac:dyDescent="0.35">
      <c r="C11" s="20" t="s">
        <v>9</v>
      </c>
      <c r="D11" s="13" t="s">
        <v>58</v>
      </c>
      <c r="E11" s="14"/>
      <c r="F11" s="14"/>
      <c r="G11" s="14"/>
      <c r="H11" s="14"/>
      <c r="I11" s="14"/>
      <c r="J11" s="14"/>
      <c r="K11" s="14"/>
      <c r="L11" s="14"/>
      <c r="M11" s="14"/>
      <c r="N11" s="14"/>
      <c r="O11" s="15"/>
      <c r="P11" s="13" t="s">
        <v>10</v>
      </c>
      <c r="Q11" s="14"/>
      <c r="R11" s="14"/>
      <c r="S11" s="14"/>
      <c r="T11" s="14"/>
      <c r="U11" s="14"/>
      <c r="V11" s="14"/>
      <c r="W11" s="14"/>
      <c r="X11" s="14"/>
      <c r="Y11" s="14"/>
      <c r="Z11" s="14"/>
      <c r="AA11" s="15"/>
      <c r="AB11" s="13" t="s">
        <v>11</v>
      </c>
      <c r="AC11" s="14"/>
      <c r="AD11" s="14"/>
      <c r="AE11" s="14"/>
      <c r="AF11" s="14"/>
      <c r="AG11" s="14"/>
      <c r="AH11" s="14"/>
      <c r="AI11" s="14"/>
      <c r="AJ11" s="14"/>
      <c r="AK11" s="14"/>
      <c r="AL11" s="14"/>
      <c r="AM11" s="15"/>
      <c r="AN11" s="13" t="s">
        <v>12</v>
      </c>
      <c r="AO11" s="14"/>
      <c r="AP11" s="14"/>
      <c r="AQ11" s="14"/>
      <c r="AR11" s="14"/>
      <c r="AS11" s="14"/>
      <c r="AT11" s="14"/>
      <c r="AU11" s="14"/>
      <c r="AV11" s="14"/>
      <c r="AW11" s="14"/>
      <c r="AX11" s="14"/>
      <c r="AY11" s="15"/>
      <c r="AZ11"/>
    </row>
    <row r="12" spans="3:52" s="1" customFormat="1" ht="29" x14ac:dyDescent="0.35">
      <c r="C12" s="55" t="s">
        <v>14</v>
      </c>
      <c r="D12" s="56" t="s">
        <v>15</v>
      </c>
      <c r="E12" s="57"/>
      <c r="F12" s="57"/>
      <c r="G12" s="57"/>
      <c r="H12" s="58"/>
      <c r="I12" s="59" t="s">
        <v>16</v>
      </c>
      <c r="J12" s="57"/>
      <c r="K12" s="57"/>
      <c r="L12" s="57"/>
      <c r="M12" s="58"/>
      <c r="N12" s="60" t="s">
        <v>17</v>
      </c>
      <c r="O12" s="61" t="s">
        <v>18</v>
      </c>
      <c r="P12" s="56" t="s">
        <v>15</v>
      </c>
      <c r="Q12" s="57"/>
      <c r="R12" s="57"/>
      <c r="S12" s="57"/>
      <c r="T12" s="58"/>
      <c r="U12" s="59" t="s">
        <v>16</v>
      </c>
      <c r="V12" s="57"/>
      <c r="W12" s="57"/>
      <c r="X12" s="57"/>
      <c r="Y12" s="58"/>
      <c r="Z12" s="60" t="s">
        <v>17</v>
      </c>
      <c r="AA12" s="61" t="s">
        <v>18</v>
      </c>
      <c r="AB12" s="56" t="s">
        <v>15</v>
      </c>
      <c r="AC12" s="57"/>
      <c r="AD12" s="57"/>
      <c r="AE12" s="57"/>
      <c r="AF12" s="58"/>
      <c r="AG12" s="59" t="s">
        <v>16</v>
      </c>
      <c r="AH12" s="57"/>
      <c r="AI12" s="57"/>
      <c r="AJ12" s="57"/>
      <c r="AK12" s="58"/>
      <c r="AL12" s="60" t="s">
        <v>17</v>
      </c>
      <c r="AM12" s="61" t="s">
        <v>18</v>
      </c>
      <c r="AN12" s="56" t="s">
        <v>15</v>
      </c>
      <c r="AO12" s="57"/>
      <c r="AP12" s="57"/>
      <c r="AQ12" s="57"/>
      <c r="AR12" s="58"/>
      <c r="AS12" s="59" t="s">
        <v>16</v>
      </c>
      <c r="AT12" s="57"/>
      <c r="AU12" s="57"/>
      <c r="AV12" s="57"/>
      <c r="AW12" s="58"/>
      <c r="AX12" s="60" t="s">
        <v>17</v>
      </c>
      <c r="AY12" s="61" t="s">
        <v>18</v>
      </c>
    </row>
    <row r="13" spans="3:52" s="12" customFormat="1" x14ac:dyDescent="0.35">
      <c r="C13" s="21" t="s">
        <v>33</v>
      </c>
      <c r="D13" s="25">
        <v>1</v>
      </c>
      <c r="E13" s="26" t="s">
        <v>20</v>
      </c>
      <c r="F13" s="26">
        <f>ROUND(D13*10.7639,0)</f>
        <v>11</v>
      </c>
      <c r="G13" s="26" t="s">
        <v>21</v>
      </c>
      <c r="H13" s="23" t="str">
        <f>CONCATENATE("(",F13," ",G13,")")</f>
        <v>(11 lx)</v>
      </c>
      <c r="I13" s="37">
        <v>9.6999999999999993</v>
      </c>
      <c r="J13" s="26" t="s">
        <v>20</v>
      </c>
      <c r="K13" s="26">
        <f>ROUND(I13*10.7639,0)</f>
        <v>104</v>
      </c>
      <c r="L13" s="26" t="s">
        <v>21</v>
      </c>
      <c r="M13" s="23" t="str">
        <f>CONCATENATE("(",K13," ",L13,")")</f>
        <v>(104 lx)</v>
      </c>
      <c r="N13" s="50">
        <v>9.8000000000000007</v>
      </c>
      <c r="O13" s="51">
        <v>42.1</v>
      </c>
      <c r="P13" s="29">
        <v>0.8</v>
      </c>
      <c r="Q13" s="26" t="s">
        <v>20</v>
      </c>
      <c r="R13" s="26">
        <f t="shared" ref="R13:R16" si="0">ROUND(P13*10.7639,0)</f>
        <v>9</v>
      </c>
      <c r="S13" s="26" t="s">
        <v>21</v>
      </c>
      <c r="T13" s="23" t="str">
        <f t="shared" ref="T13:T16" si="1">CONCATENATE("(",R13," ",S13,")")</f>
        <v>(9 lx)</v>
      </c>
      <c r="U13" s="37">
        <v>7.9</v>
      </c>
      <c r="V13" s="26" t="s">
        <v>20</v>
      </c>
      <c r="W13" s="26">
        <f t="shared" ref="W13:W16" si="2">ROUND(U13*10.7639,0)</f>
        <v>85</v>
      </c>
      <c r="X13" s="26" t="s">
        <v>21</v>
      </c>
      <c r="Y13" s="23" t="str">
        <f t="shared" ref="Y13:Y16" si="3">CONCATENATE("(",W13," ",X13,")")</f>
        <v>(85 lx)</v>
      </c>
      <c r="Z13" s="50">
        <v>9.4</v>
      </c>
      <c r="AA13" s="51">
        <v>39</v>
      </c>
      <c r="AB13" s="29">
        <v>0.2</v>
      </c>
      <c r="AC13" s="26" t="s">
        <v>20</v>
      </c>
      <c r="AD13" s="26">
        <f t="shared" ref="AD13:AD16" si="4">ROUND(AB13*10.7639,0)</f>
        <v>2</v>
      </c>
      <c r="AE13" s="26" t="s">
        <v>21</v>
      </c>
      <c r="AF13" s="23" t="str">
        <f t="shared" ref="AF13:AF16" si="5">CONCATENATE("(",AD13," ",AE13,")")</f>
        <v>(2 lx)</v>
      </c>
      <c r="AG13" s="37">
        <v>5.9</v>
      </c>
      <c r="AH13" s="26" t="s">
        <v>20</v>
      </c>
      <c r="AI13" s="26">
        <f t="shared" ref="AI13:AI16" si="6">ROUND(AG13*10.7639,0)</f>
        <v>64</v>
      </c>
      <c r="AJ13" s="26" t="s">
        <v>21</v>
      </c>
      <c r="AK13" s="23" t="str">
        <f t="shared" ref="AK13:AK16" si="7">CONCATENATE("(",AI13," ",AJ13,")")</f>
        <v>(64 lx)</v>
      </c>
      <c r="AL13" s="50">
        <v>25.8</v>
      </c>
      <c r="AM13" s="51">
        <v>180.5</v>
      </c>
      <c r="AN13" s="29">
        <v>0.1</v>
      </c>
      <c r="AO13" s="26" t="s">
        <v>20</v>
      </c>
      <c r="AP13" s="26">
        <f t="shared" ref="AP13:AP16" si="8">ROUND(AN13*10.7639,0)</f>
        <v>1</v>
      </c>
      <c r="AQ13" s="26" t="s">
        <v>21</v>
      </c>
      <c r="AR13" s="23" t="str">
        <f t="shared" ref="AR13:AR16" si="9">CONCATENATE("(",AP13," ",AQ13,")")</f>
        <v>(1 lx)</v>
      </c>
      <c r="AS13" s="37">
        <v>5.7</v>
      </c>
      <c r="AT13" s="26" t="s">
        <v>20</v>
      </c>
      <c r="AU13" s="26">
        <f t="shared" ref="AU13:AU16" si="10">ROUND(AS13*10.7639,0)</f>
        <v>61</v>
      </c>
      <c r="AV13" s="26" t="s">
        <v>21</v>
      </c>
      <c r="AW13" s="23" t="str">
        <f t="shared" ref="AW13:AW16" si="11">CONCATENATE("(",AU13," ",AV13,")")</f>
        <v>(61 lx)</v>
      </c>
      <c r="AX13" s="50">
        <v>95.5</v>
      </c>
      <c r="AY13" s="51" t="s">
        <v>59</v>
      </c>
    </row>
    <row r="14" spans="3:52" s="12" customFormat="1" x14ac:dyDescent="0.35">
      <c r="C14" s="21" t="s">
        <v>34</v>
      </c>
      <c r="D14" s="29">
        <v>2.4</v>
      </c>
      <c r="E14" s="26" t="s">
        <v>20</v>
      </c>
      <c r="F14" s="36">
        <f>ROUND(D14*10.7639,0)</f>
        <v>26</v>
      </c>
      <c r="G14" s="26" t="s">
        <v>21</v>
      </c>
      <c r="H14" s="23" t="str">
        <f>CONCATENATE("(",F14," ",G14,")")</f>
        <v>(26 lx)</v>
      </c>
      <c r="I14" s="37">
        <v>9.3000000000000007</v>
      </c>
      <c r="J14" s="26" t="s">
        <v>20</v>
      </c>
      <c r="K14" s="26">
        <f>ROUND(I14*10.7639,0)</f>
        <v>100</v>
      </c>
      <c r="L14" s="26" t="s">
        <v>21</v>
      </c>
      <c r="M14" s="23" t="str">
        <f>CONCATENATE("(",K14," ",L14,")")</f>
        <v>(100 lx)</v>
      </c>
      <c r="N14" s="11">
        <v>3.8</v>
      </c>
      <c r="O14" s="16">
        <v>11.3</v>
      </c>
      <c r="P14" s="39">
        <v>1.9</v>
      </c>
      <c r="Q14" s="40" t="s">
        <v>20</v>
      </c>
      <c r="R14" s="40">
        <f t="shared" si="0"/>
        <v>20</v>
      </c>
      <c r="S14" s="40" t="s">
        <v>21</v>
      </c>
      <c r="T14" s="41" t="str">
        <f t="shared" si="1"/>
        <v>(20 lx)</v>
      </c>
      <c r="U14" s="42">
        <v>7.7</v>
      </c>
      <c r="V14" s="40" t="s">
        <v>20</v>
      </c>
      <c r="W14" s="40">
        <f t="shared" si="2"/>
        <v>83</v>
      </c>
      <c r="X14" s="40" t="s">
        <v>21</v>
      </c>
      <c r="Y14" s="41" t="str">
        <f t="shared" si="3"/>
        <v>(83 lx)</v>
      </c>
      <c r="Z14" s="35">
        <v>4.2</v>
      </c>
      <c r="AA14" s="17">
        <v>12.5</v>
      </c>
      <c r="AB14" s="49">
        <v>0.4</v>
      </c>
      <c r="AC14" s="40" t="s">
        <v>20</v>
      </c>
      <c r="AD14" s="40">
        <f t="shared" si="4"/>
        <v>4</v>
      </c>
      <c r="AE14" s="40" t="s">
        <v>21</v>
      </c>
      <c r="AF14" s="41" t="str">
        <f t="shared" si="5"/>
        <v>(4 lx)</v>
      </c>
      <c r="AG14" s="52">
        <v>5.8</v>
      </c>
      <c r="AH14" s="40" t="s">
        <v>20</v>
      </c>
      <c r="AI14" s="40">
        <f t="shared" si="6"/>
        <v>62</v>
      </c>
      <c r="AJ14" s="40" t="s">
        <v>21</v>
      </c>
      <c r="AK14" s="41" t="str">
        <f t="shared" si="7"/>
        <v>(62 lx)</v>
      </c>
      <c r="AL14" s="35">
        <v>14.1</v>
      </c>
      <c r="AM14" s="17">
        <v>66</v>
      </c>
      <c r="AN14" s="49">
        <v>0.1</v>
      </c>
      <c r="AO14" s="40" t="s">
        <v>20</v>
      </c>
      <c r="AP14" s="40">
        <f t="shared" si="8"/>
        <v>1</v>
      </c>
      <c r="AQ14" s="40" t="s">
        <v>21</v>
      </c>
      <c r="AR14" s="41" t="str">
        <f t="shared" si="9"/>
        <v>(1 lx)</v>
      </c>
      <c r="AS14" s="42">
        <v>5.4</v>
      </c>
      <c r="AT14" s="40" t="s">
        <v>20</v>
      </c>
      <c r="AU14" s="40">
        <f t="shared" si="10"/>
        <v>58</v>
      </c>
      <c r="AV14" s="40" t="s">
        <v>21</v>
      </c>
      <c r="AW14" s="41" t="str">
        <f t="shared" si="11"/>
        <v>(58 lx)</v>
      </c>
      <c r="AX14" s="35">
        <v>38.799999999999997</v>
      </c>
      <c r="AY14" s="17">
        <v>193.2</v>
      </c>
    </row>
    <row r="15" spans="3:52" s="12" customFormat="1" x14ac:dyDescent="0.35">
      <c r="C15" s="21" t="s">
        <v>35</v>
      </c>
      <c r="D15" s="29">
        <v>2.1</v>
      </c>
      <c r="E15" s="26" t="s">
        <v>20</v>
      </c>
      <c r="F15" s="26">
        <f t="shared" ref="F15:F16" si="12">ROUND(D15*10.7639,0)</f>
        <v>23</v>
      </c>
      <c r="G15" s="26" t="s">
        <v>21</v>
      </c>
      <c r="H15" s="23" t="str">
        <f t="shared" ref="H15:H16" si="13">CONCATENATE("(",F15," ",G15,")")</f>
        <v>(23 lx)</v>
      </c>
      <c r="I15" s="37">
        <v>8.1</v>
      </c>
      <c r="J15" s="26" t="s">
        <v>20</v>
      </c>
      <c r="K15" s="26">
        <f t="shared" ref="K15:K16" si="14">ROUND(I15*10.7639,0)</f>
        <v>87</v>
      </c>
      <c r="L15" s="26" t="s">
        <v>21</v>
      </c>
      <c r="M15" s="23" t="str">
        <f t="shared" ref="M15:M16" si="15">CONCATENATE("(",K15," ",L15,")")</f>
        <v>(87 lx)</v>
      </c>
      <c r="N15" s="11">
        <v>3.8</v>
      </c>
      <c r="O15" s="16">
        <v>7.7</v>
      </c>
      <c r="P15" s="39">
        <v>1.6</v>
      </c>
      <c r="Q15" s="40" t="s">
        <v>20</v>
      </c>
      <c r="R15" s="40">
        <f t="shared" si="0"/>
        <v>17</v>
      </c>
      <c r="S15" s="40" t="s">
        <v>21</v>
      </c>
      <c r="T15" s="41" t="str">
        <f t="shared" si="1"/>
        <v>(17 lx)</v>
      </c>
      <c r="U15" s="42">
        <v>6.9</v>
      </c>
      <c r="V15" s="40" t="s">
        <v>20</v>
      </c>
      <c r="W15" s="40">
        <f t="shared" si="2"/>
        <v>74</v>
      </c>
      <c r="X15" s="40" t="s">
        <v>21</v>
      </c>
      <c r="Y15" s="41" t="str">
        <f t="shared" si="3"/>
        <v>(74 lx)</v>
      </c>
      <c r="Z15" s="35">
        <v>4.3</v>
      </c>
      <c r="AA15" s="17">
        <v>9.1999999999999993</v>
      </c>
      <c r="AB15" s="49">
        <v>0.5</v>
      </c>
      <c r="AC15" s="40" t="s">
        <v>20</v>
      </c>
      <c r="AD15" s="40">
        <f t="shared" si="4"/>
        <v>5</v>
      </c>
      <c r="AE15" s="40" t="s">
        <v>21</v>
      </c>
      <c r="AF15" s="41" t="str">
        <f t="shared" si="5"/>
        <v>(5 lx)</v>
      </c>
      <c r="AG15" s="52">
        <v>5.2</v>
      </c>
      <c r="AH15" s="40" t="s">
        <v>20</v>
      </c>
      <c r="AI15" s="40">
        <f t="shared" si="6"/>
        <v>56</v>
      </c>
      <c r="AJ15" s="40" t="s">
        <v>21</v>
      </c>
      <c r="AK15" s="41" t="str">
        <f t="shared" si="7"/>
        <v>(56 lx)</v>
      </c>
      <c r="AL15" s="35">
        <v>9.6</v>
      </c>
      <c r="AM15" s="17">
        <v>28.3</v>
      </c>
      <c r="AN15" s="49">
        <v>0.2</v>
      </c>
      <c r="AO15" s="40" t="s">
        <v>20</v>
      </c>
      <c r="AP15" s="40">
        <f t="shared" si="8"/>
        <v>2</v>
      </c>
      <c r="AQ15" s="40" t="s">
        <v>21</v>
      </c>
      <c r="AR15" s="41" t="str">
        <f t="shared" si="9"/>
        <v>(2 lx)</v>
      </c>
      <c r="AS15" s="42">
        <v>4.7</v>
      </c>
      <c r="AT15" s="40" t="s">
        <v>20</v>
      </c>
      <c r="AU15" s="40">
        <f t="shared" si="10"/>
        <v>51</v>
      </c>
      <c r="AV15" s="40" t="s">
        <v>21</v>
      </c>
      <c r="AW15" s="41" t="str">
        <f t="shared" si="11"/>
        <v>(51 lx)</v>
      </c>
      <c r="AX15" s="35">
        <v>22.4</v>
      </c>
      <c r="AY15" s="17">
        <v>72.599999999999994</v>
      </c>
    </row>
    <row r="16" spans="3:52" s="12" customFormat="1" ht="15" thickBot="1" x14ac:dyDescent="0.4">
      <c r="C16" s="22" t="s">
        <v>36</v>
      </c>
      <c r="D16" s="30">
        <v>1.3</v>
      </c>
      <c r="E16" s="28" t="s">
        <v>20</v>
      </c>
      <c r="F16" s="28">
        <f t="shared" si="12"/>
        <v>14</v>
      </c>
      <c r="G16" s="28" t="s">
        <v>21</v>
      </c>
      <c r="H16" s="24" t="str">
        <f t="shared" si="13"/>
        <v>(14 lx)</v>
      </c>
      <c r="I16" s="47">
        <v>7.1</v>
      </c>
      <c r="J16" s="28" t="s">
        <v>20</v>
      </c>
      <c r="K16" s="28">
        <f t="shared" si="14"/>
        <v>76</v>
      </c>
      <c r="L16" s="28" t="s">
        <v>21</v>
      </c>
      <c r="M16" s="24" t="str">
        <f t="shared" si="15"/>
        <v>(76 lx)</v>
      </c>
      <c r="N16" s="18">
        <v>5.6</v>
      </c>
      <c r="O16" s="19">
        <v>10.7</v>
      </c>
      <c r="P16" s="53">
        <v>1.3</v>
      </c>
      <c r="Q16" s="44" t="s">
        <v>20</v>
      </c>
      <c r="R16" s="44">
        <f t="shared" si="0"/>
        <v>14</v>
      </c>
      <c r="S16" s="44" t="s">
        <v>21</v>
      </c>
      <c r="T16" s="45" t="str">
        <f t="shared" si="1"/>
        <v>(14 lx)</v>
      </c>
      <c r="U16" s="46">
        <v>6.2</v>
      </c>
      <c r="V16" s="44" t="s">
        <v>20</v>
      </c>
      <c r="W16" s="44">
        <f t="shared" si="2"/>
        <v>67</v>
      </c>
      <c r="X16" s="44" t="s">
        <v>21</v>
      </c>
      <c r="Y16" s="45" t="str">
        <f t="shared" si="3"/>
        <v>(67 lx)</v>
      </c>
      <c r="Z16" s="34">
        <v>4.9000000000000004</v>
      </c>
      <c r="AA16" s="31">
        <v>9.8000000000000007</v>
      </c>
      <c r="AB16" s="43">
        <v>0.6</v>
      </c>
      <c r="AC16" s="44" t="s">
        <v>20</v>
      </c>
      <c r="AD16" s="44">
        <f t="shared" si="4"/>
        <v>6</v>
      </c>
      <c r="AE16" s="44" t="s">
        <v>21</v>
      </c>
      <c r="AF16" s="45" t="str">
        <f t="shared" si="5"/>
        <v>(6 lx)</v>
      </c>
      <c r="AG16" s="54">
        <v>4.5999999999999996</v>
      </c>
      <c r="AH16" s="44" t="s">
        <v>20</v>
      </c>
      <c r="AI16" s="44">
        <f t="shared" si="6"/>
        <v>50</v>
      </c>
      <c r="AJ16" s="44" t="s">
        <v>21</v>
      </c>
      <c r="AK16" s="45" t="str">
        <f t="shared" si="7"/>
        <v>(50 lx)</v>
      </c>
      <c r="AL16" s="34">
        <v>7.9</v>
      </c>
      <c r="AM16" s="31">
        <v>21.4</v>
      </c>
      <c r="AN16" s="43">
        <v>0.3</v>
      </c>
      <c r="AO16" s="44" t="s">
        <v>20</v>
      </c>
      <c r="AP16" s="44">
        <f t="shared" si="8"/>
        <v>3</v>
      </c>
      <c r="AQ16" s="44" t="s">
        <v>21</v>
      </c>
      <c r="AR16" s="45" t="str">
        <f t="shared" si="9"/>
        <v>(3 lx)</v>
      </c>
      <c r="AS16" s="46">
        <v>4.0999999999999996</v>
      </c>
      <c r="AT16" s="44" t="s">
        <v>20</v>
      </c>
      <c r="AU16" s="44">
        <f t="shared" si="10"/>
        <v>44</v>
      </c>
      <c r="AV16" s="44" t="s">
        <v>21</v>
      </c>
      <c r="AW16" s="45" t="str">
        <f t="shared" si="11"/>
        <v>(44 lx)</v>
      </c>
      <c r="AX16" s="34">
        <v>15.1</v>
      </c>
      <c r="AY16" s="31">
        <v>45.6</v>
      </c>
    </row>
    <row r="17" spans="3:52" x14ac:dyDescent="0.35">
      <c r="C17" s="7"/>
      <c r="D17" s="7"/>
      <c r="E17" s="7"/>
      <c r="F17" s="7"/>
      <c r="G17" s="7"/>
      <c r="H17" s="7"/>
      <c r="I17" s="8"/>
      <c r="J17" s="8"/>
      <c r="K17" s="8"/>
      <c r="L17" s="8"/>
      <c r="M17" s="8"/>
      <c r="N17" s="7"/>
      <c r="O17" s="7"/>
      <c r="P17" s="9"/>
      <c r="Q17" s="9"/>
      <c r="R17" s="9"/>
      <c r="S17" s="9"/>
      <c r="T17" s="9"/>
      <c r="U17" s="7"/>
      <c r="V17" s="7"/>
      <c r="W17" s="7"/>
      <c r="X17" s="7"/>
      <c r="Y17" s="7"/>
      <c r="Z17" s="7"/>
      <c r="AA17" s="9"/>
      <c r="AB17" s="10"/>
      <c r="AC17" s="10"/>
      <c r="AD17" s="10"/>
      <c r="AE17" s="10"/>
      <c r="AF17" s="10"/>
      <c r="AG17" s="7"/>
      <c r="AH17" s="7"/>
      <c r="AI17" s="7"/>
      <c r="AJ17" s="7"/>
      <c r="AK17" s="7"/>
      <c r="AL17" s="9"/>
      <c r="AM17" s="7"/>
    </row>
    <row r="18" spans="3:52" x14ac:dyDescent="0.35">
      <c r="C18" t="s">
        <v>28</v>
      </c>
      <c r="D18" s="2" t="s">
        <v>60</v>
      </c>
      <c r="E18" s="2"/>
      <c r="F18" s="2"/>
      <c r="G18" s="2"/>
      <c r="H18" s="2"/>
    </row>
    <row r="19" spans="3:52" x14ac:dyDescent="0.35">
      <c r="D19" s="2"/>
      <c r="E19" s="2"/>
      <c r="F19" s="2"/>
      <c r="G19" s="2"/>
      <c r="H19" s="2"/>
    </row>
    <row r="20" spans="3:52" s="32" customFormat="1" x14ac:dyDescent="0.35">
      <c r="AZ20" s="33"/>
    </row>
    <row r="21" spans="3:52" s="32" customFormat="1" x14ac:dyDescent="0.35">
      <c r="C21" s="6" t="s">
        <v>61</v>
      </c>
      <c r="AZ21" s="33"/>
    </row>
    <row r="22" spans="3:52" ht="15" thickBot="1" x14ac:dyDescent="0.4"/>
    <row r="23" spans="3:52" s="2" customFormat="1" x14ac:dyDescent="0.35">
      <c r="C23" s="20" t="s">
        <v>9</v>
      </c>
      <c r="D23" s="13" t="s">
        <v>58</v>
      </c>
      <c r="E23" s="14"/>
      <c r="F23" s="14"/>
      <c r="G23" s="14"/>
      <c r="H23" s="14"/>
      <c r="I23" s="14"/>
      <c r="J23" s="14"/>
      <c r="K23" s="14"/>
      <c r="L23" s="14"/>
      <c r="M23" s="14"/>
      <c r="N23" s="14"/>
      <c r="O23" s="15"/>
      <c r="P23" s="13" t="s">
        <v>10</v>
      </c>
      <c r="Q23" s="14"/>
      <c r="R23" s="14"/>
      <c r="S23" s="14"/>
      <c r="T23" s="14"/>
      <c r="U23" s="14"/>
      <c r="V23" s="14"/>
      <c r="W23" s="14"/>
      <c r="X23" s="14"/>
      <c r="Y23" s="14"/>
      <c r="Z23" s="14"/>
      <c r="AA23" s="15"/>
      <c r="AB23" s="13" t="s">
        <v>11</v>
      </c>
      <c r="AC23" s="14"/>
      <c r="AD23" s="14"/>
      <c r="AE23" s="14"/>
      <c r="AF23" s="14"/>
      <c r="AG23" s="14"/>
      <c r="AH23" s="14"/>
      <c r="AI23" s="14"/>
      <c r="AJ23" s="14"/>
      <c r="AK23" s="14"/>
      <c r="AL23" s="14"/>
      <c r="AM23" s="15"/>
      <c r="AN23" s="13" t="s">
        <v>12</v>
      </c>
      <c r="AO23" s="14"/>
      <c r="AP23" s="14"/>
      <c r="AQ23" s="14"/>
      <c r="AR23" s="14"/>
      <c r="AS23" s="14"/>
      <c r="AT23" s="14"/>
      <c r="AU23" s="14"/>
      <c r="AV23" s="14"/>
      <c r="AW23" s="14"/>
      <c r="AX23" s="14"/>
      <c r="AY23" s="15"/>
      <c r="AZ23"/>
    </row>
    <row r="24" spans="3:52" s="1" customFormat="1" ht="29" x14ac:dyDescent="0.35">
      <c r="C24" s="55" t="s">
        <v>62</v>
      </c>
      <c r="D24" s="56" t="s">
        <v>15</v>
      </c>
      <c r="E24" s="57"/>
      <c r="F24" s="57"/>
      <c r="G24" s="57"/>
      <c r="H24" s="58"/>
      <c r="I24" s="59" t="s">
        <v>16</v>
      </c>
      <c r="J24" s="57"/>
      <c r="K24" s="57"/>
      <c r="L24" s="57"/>
      <c r="M24" s="58"/>
      <c r="N24" s="60" t="s">
        <v>17</v>
      </c>
      <c r="O24" s="61" t="s">
        <v>18</v>
      </c>
      <c r="P24" s="56" t="s">
        <v>15</v>
      </c>
      <c r="Q24" s="57"/>
      <c r="R24" s="57"/>
      <c r="S24" s="57"/>
      <c r="T24" s="58"/>
      <c r="U24" s="59" t="s">
        <v>16</v>
      </c>
      <c r="V24" s="57"/>
      <c r="W24" s="57"/>
      <c r="X24" s="57"/>
      <c r="Y24" s="58"/>
      <c r="Z24" s="60" t="s">
        <v>17</v>
      </c>
      <c r="AA24" s="61" t="s">
        <v>18</v>
      </c>
      <c r="AB24" s="56" t="s">
        <v>15</v>
      </c>
      <c r="AC24" s="57"/>
      <c r="AD24" s="57"/>
      <c r="AE24" s="57"/>
      <c r="AF24" s="58"/>
      <c r="AG24" s="59" t="s">
        <v>16</v>
      </c>
      <c r="AH24" s="57"/>
      <c r="AI24" s="57"/>
      <c r="AJ24" s="57"/>
      <c r="AK24" s="58"/>
      <c r="AL24" s="60" t="s">
        <v>17</v>
      </c>
      <c r="AM24" s="61" t="s">
        <v>18</v>
      </c>
      <c r="AN24" s="56" t="s">
        <v>15</v>
      </c>
      <c r="AO24" s="57"/>
      <c r="AP24" s="57"/>
      <c r="AQ24" s="57"/>
      <c r="AR24" s="58"/>
      <c r="AS24" s="59" t="s">
        <v>16</v>
      </c>
      <c r="AT24" s="57"/>
      <c r="AU24" s="57"/>
      <c r="AV24" s="57"/>
      <c r="AW24" s="58"/>
      <c r="AX24" s="60" t="s">
        <v>17</v>
      </c>
      <c r="AY24" s="61" t="s">
        <v>18</v>
      </c>
    </row>
    <row r="25" spans="3:52" s="12" customFormat="1" x14ac:dyDescent="0.35">
      <c r="C25" s="21" t="s">
        <v>33</v>
      </c>
      <c r="D25" s="29">
        <v>0.8</v>
      </c>
      <c r="E25" s="26" t="s">
        <v>20</v>
      </c>
      <c r="F25" s="26">
        <f>ROUND(D25*10.7639,0)</f>
        <v>9</v>
      </c>
      <c r="G25" s="26" t="s">
        <v>21</v>
      </c>
      <c r="H25" s="23" t="str">
        <f>CONCATENATE("(",F25," ",G25,")")</f>
        <v>(9 lx)</v>
      </c>
      <c r="I25" s="37">
        <v>16.399999999999999</v>
      </c>
      <c r="J25" s="26" t="s">
        <v>20</v>
      </c>
      <c r="K25" s="26">
        <f>ROUND(I25*10.7639,0)</f>
        <v>177</v>
      </c>
      <c r="L25" s="26" t="s">
        <v>21</v>
      </c>
      <c r="M25" s="23" t="str">
        <f>CONCATENATE("(",K25," ",L25,")")</f>
        <v>(177 lx)</v>
      </c>
      <c r="N25" s="50">
        <v>21.8</v>
      </c>
      <c r="O25" s="51">
        <v>83.2</v>
      </c>
      <c r="P25" s="29">
        <v>0.8</v>
      </c>
      <c r="Q25" s="26" t="s">
        <v>20</v>
      </c>
      <c r="R25" s="26">
        <f t="shared" ref="R25" si="16">ROUND(P25*10.7639,0)</f>
        <v>9</v>
      </c>
      <c r="S25" s="26" t="s">
        <v>21</v>
      </c>
      <c r="T25" s="23" t="str">
        <f t="shared" ref="T25" si="17">CONCATENATE("(",R25," ",S25,")")</f>
        <v>(9 lx)</v>
      </c>
      <c r="U25" s="37">
        <v>13.4</v>
      </c>
      <c r="V25" s="26" t="s">
        <v>20</v>
      </c>
      <c r="W25" s="26">
        <f t="shared" ref="W25" si="18">ROUND(U25*10.7639,0)</f>
        <v>144</v>
      </c>
      <c r="X25" s="26" t="s">
        <v>21</v>
      </c>
      <c r="Y25" s="23" t="str">
        <f t="shared" ref="Y25" si="19">CONCATENATE("(",W25," ",X25,")")</f>
        <v>(144 lx)</v>
      </c>
      <c r="Z25" s="50">
        <v>16.600000000000001</v>
      </c>
      <c r="AA25" s="51">
        <v>60.7</v>
      </c>
      <c r="AB25" s="29">
        <v>0.3</v>
      </c>
      <c r="AC25" s="26" t="s">
        <v>20</v>
      </c>
      <c r="AD25" s="26">
        <f t="shared" ref="AD25" si="20">ROUND(AB25*10.7639,0)</f>
        <v>3</v>
      </c>
      <c r="AE25" s="26" t="s">
        <v>21</v>
      </c>
      <c r="AF25" s="23" t="str">
        <f t="shared" ref="AF25" si="21">CONCATENATE("(",AD25," ",AE25,")")</f>
        <v>(3 lx)</v>
      </c>
      <c r="AG25" s="38">
        <v>10</v>
      </c>
      <c r="AH25" s="26" t="s">
        <v>20</v>
      </c>
      <c r="AI25" s="26">
        <f t="shared" ref="AI25" si="22">ROUND(AG25*10.7639,0)</f>
        <v>108</v>
      </c>
      <c r="AJ25" s="26" t="s">
        <v>21</v>
      </c>
      <c r="AK25" s="23" t="str">
        <f t="shared" ref="AK25" si="23">CONCATENATE("(",AI25," ",AJ25,")")</f>
        <v>(108 lx)</v>
      </c>
      <c r="AL25" s="50">
        <v>30.4</v>
      </c>
      <c r="AM25" s="51">
        <v>187.8</v>
      </c>
      <c r="AN25" s="29">
        <v>0.2</v>
      </c>
      <c r="AO25" s="26" t="s">
        <v>20</v>
      </c>
      <c r="AP25" s="26">
        <f t="shared" ref="AP25" si="24">ROUND(AN25*10.7639,0)</f>
        <v>2</v>
      </c>
      <c r="AQ25" s="26" t="s">
        <v>21</v>
      </c>
      <c r="AR25" s="23" t="str">
        <f t="shared" ref="AR25" si="25">CONCATENATE("(",AP25," ",AQ25,")")</f>
        <v>(2 lx)</v>
      </c>
      <c r="AS25" s="37">
        <v>9.6999999999999993</v>
      </c>
      <c r="AT25" s="26" t="s">
        <v>20</v>
      </c>
      <c r="AU25" s="26">
        <f t="shared" ref="AU25" si="26">ROUND(AS25*10.7639,0)</f>
        <v>104</v>
      </c>
      <c r="AV25" s="26" t="s">
        <v>21</v>
      </c>
      <c r="AW25" s="23" t="str">
        <f t="shared" ref="AW25" si="27">CONCATENATE("(",AU25," ",AV25,")")</f>
        <v>(104 lx)</v>
      </c>
      <c r="AX25" s="50">
        <v>64.7</v>
      </c>
      <c r="AY25" s="51">
        <v>413</v>
      </c>
    </row>
    <row r="26" spans="3:52" s="12" customFormat="1" x14ac:dyDescent="0.35">
      <c r="C26" s="21" t="s">
        <v>34</v>
      </c>
      <c r="D26" s="29">
        <v>4.5</v>
      </c>
      <c r="E26" s="26" t="s">
        <v>20</v>
      </c>
      <c r="F26" s="36">
        <f>ROUND(D26*10.7639,0)</f>
        <v>48</v>
      </c>
      <c r="G26" s="26" t="s">
        <v>21</v>
      </c>
      <c r="H26" s="23" t="str">
        <f>CONCATENATE("(",F26," ",G26,")")</f>
        <v>(48 lx)</v>
      </c>
      <c r="I26" s="37">
        <v>15.4</v>
      </c>
      <c r="J26" s="26" t="s">
        <v>20</v>
      </c>
      <c r="K26" s="26">
        <f>ROUND(I26*10.7639,0)</f>
        <v>166</v>
      </c>
      <c r="L26" s="26" t="s">
        <v>21</v>
      </c>
      <c r="M26" s="23" t="str">
        <f>CONCATENATE("(",K26," ",L26,")")</f>
        <v>(166 lx)</v>
      </c>
      <c r="N26" s="11">
        <v>3.4</v>
      </c>
      <c r="O26" s="16">
        <v>9.6</v>
      </c>
      <c r="P26" s="39">
        <v>3.2</v>
      </c>
      <c r="Q26" s="40" t="s">
        <v>20</v>
      </c>
      <c r="R26" s="40">
        <f t="shared" ref="R26:R28" si="28">ROUND(P26*10.7639,0)</f>
        <v>34</v>
      </c>
      <c r="S26" s="40" t="s">
        <v>21</v>
      </c>
      <c r="T26" s="41" t="str">
        <f t="shared" ref="T26:T28" si="29">CONCATENATE("(",R26," ",S26,")")</f>
        <v>(34 lx)</v>
      </c>
      <c r="U26" s="42">
        <v>12.8</v>
      </c>
      <c r="V26" s="40" t="s">
        <v>20</v>
      </c>
      <c r="W26" s="40">
        <f t="shared" ref="W26:W28" si="30">ROUND(U26*10.7639,0)</f>
        <v>138</v>
      </c>
      <c r="X26" s="40" t="s">
        <v>21</v>
      </c>
      <c r="Y26" s="41" t="str">
        <f t="shared" ref="Y26:Y28" si="31">CONCATENATE("(",W26," ",X26,")")</f>
        <v>(138 lx)</v>
      </c>
      <c r="Z26" s="35">
        <v>4</v>
      </c>
      <c r="AA26" s="17">
        <v>9.8000000000000007</v>
      </c>
      <c r="AB26" s="49">
        <v>1.9</v>
      </c>
      <c r="AC26" s="40" t="s">
        <v>20</v>
      </c>
      <c r="AD26" s="40">
        <f t="shared" ref="AD26:AD28" si="32">ROUND(AB26*10.7639,0)</f>
        <v>20</v>
      </c>
      <c r="AE26" s="40" t="s">
        <v>21</v>
      </c>
      <c r="AF26" s="41" t="str">
        <f t="shared" ref="AF26:AF28" si="33">CONCATENATE("(",AD26," ",AE26,")")</f>
        <v>(20 lx)</v>
      </c>
      <c r="AG26" s="52">
        <v>9.6</v>
      </c>
      <c r="AH26" s="40" t="s">
        <v>20</v>
      </c>
      <c r="AI26" s="40">
        <f t="shared" ref="AI26:AI28" si="34">ROUND(AG26*10.7639,0)</f>
        <v>103</v>
      </c>
      <c r="AJ26" s="40" t="s">
        <v>21</v>
      </c>
      <c r="AK26" s="41" t="str">
        <f t="shared" ref="AK26:AK28" si="35">CONCATENATE("(",AI26," ",AJ26,")")</f>
        <v>(103 lx)</v>
      </c>
      <c r="AL26" s="35">
        <v>5</v>
      </c>
      <c r="AM26" s="17">
        <v>16.2</v>
      </c>
      <c r="AN26" s="49">
        <v>0.6</v>
      </c>
      <c r="AO26" s="40" t="s">
        <v>20</v>
      </c>
      <c r="AP26" s="40">
        <f t="shared" ref="AP26:AP28" si="36">ROUND(AN26*10.7639,0)</f>
        <v>6</v>
      </c>
      <c r="AQ26" s="40" t="s">
        <v>21</v>
      </c>
      <c r="AR26" s="41" t="str">
        <f t="shared" ref="AR26:AR28" si="37">CONCATENATE("(",AP26," ",AQ26,")")</f>
        <v>(6 lx)</v>
      </c>
      <c r="AS26" s="52">
        <v>9</v>
      </c>
      <c r="AT26" s="40" t="s">
        <v>20</v>
      </c>
      <c r="AU26" s="40">
        <f t="shared" ref="AU26:AU28" si="38">ROUND(AS26*10.7639,0)</f>
        <v>97</v>
      </c>
      <c r="AV26" s="40" t="s">
        <v>21</v>
      </c>
      <c r="AW26" s="41" t="str">
        <f t="shared" ref="AW26:AW28" si="39">CONCATENATE("(",AU26," ",AV26,")")</f>
        <v>(97 lx)</v>
      </c>
      <c r="AX26" s="35">
        <v>14.6</v>
      </c>
      <c r="AY26" s="17">
        <v>50.1</v>
      </c>
    </row>
    <row r="27" spans="3:52" s="12" customFormat="1" x14ac:dyDescent="0.35">
      <c r="C27" s="21" t="s">
        <v>35</v>
      </c>
      <c r="D27" s="29">
        <v>5.9</v>
      </c>
      <c r="E27" s="26" t="s">
        <v>20</v>
      </c>
      <c r="F27" s="26">
        <f t="shared" ref="F27:F28" si="40">ROUND(D27*10.7639,0)</f>
        <v>64</v>
      </c>
      <c r="G27" s="26" t="s">
        <v>21</v>
      </c>
      <c r="H27" s="23" t="str">
        <f t="shared" ref="H27:H28" si="41">CONCATENATE("(",F27," ",G27,")")</f>
        <v>(64 lx)</v>
      </c>
      <c r="I27" s="37">
        <v>13.9</v>
      </c>
      <c r="J27" s="26" t="s">
        <v>20</v>
      </c>
      <c r="K27" s="26">
        <f t="shared" ref="K27:K28" si="42">ROUND(I27*10.7639,0)</f>
        <v>150</v>
      </c>
      <c r="L27" s="26" t="s">
        <v>21</v>
      </c>
      <c r="M27" s="23" t="str">
        <f t="shared" ref="M27:M28" si="43">CONCATENATE("(",K27," ",L27,")")</f>
        <v>(150 lx)</v>
      </c>
      <c r="N27" s="11">
        <v>2.4</v>
      </c>
      <c r="O27" s="16">
        <v>4.2</v>
      </c>
      <c r="P27" s="39">
        <v>5</v>
      </c>
      <c r="Q27" s="40" t="s">
        <v>20</v>
      </c>
      <c r="R27" s="40">
        <f t="shared" si="28"/>
        <v>54</v>
      </c>
      <c r="S27" s="40" t="s">
        <v>21</v>
      </c>
      <c r="T27" s="41" t="str">
        <f t="shared" si="29"/>
        <v>(54 lx)</v>
      </c>
      <c r="U27" s="42">
        <v>11.7</v>
      </c>
      <c r="V27" s="40" t="s">
        <v>20</v>
      </c>
      <c r="W27" s="40">
        <f t="shared" si="30"/>
        <v>126</v>
      </c>
      <c r="X27" s="40" t="s">
        <v>21</v>
      </c>
      <c r="Y27" s="41" t="str">
        <f t="shared" si="31"/>
        <v>(126 lx)</v>
      </c>
      <c r="Z27" s="35">
        <v>2.2999999999999998</v>
      </c>
      <c r="AA27" s="17">
        <v>4.0999999999999996</v>
      </c>
      <c r="AB27" s="49">
        <v>3.2</v>
      </c>
      <c r="AC27" s="40" t="s">
        <v>20</v>
      </c>
      <c r="AD27" s="40">
        <f t="shared" si="32"/>
        <v>34</v>
      </c>
      <c r="AE27" s="40" t="s">
        <v>21</v>
      </c>
      <c r="AF27" s="41" t="str">
        <f t="shared" si="33"/>
        <v>(34 lx)</v>
      </c>
      <c r="AG27" s="52">
        <v>8.8000000000000007</v>
      </c>
      <c r="AH27" s="40" t="s">
        <v>20</v>
      </c>
      <c r="AI27" s="40">
        <f t="shared" si="34"/>
        <v>95</v>
      </c>
      <c r="AJ27" s="40" t="s">
        <v>21</v>
      </c>
      <c r="AK27" s="41" t="str">
        <f t="shared" si="35"/>
        <v>(95 lx)</v>
      </c>
      <c r="AL27" s="35">
        <v>2.8</v>
      </c>
      <c r="AM27" s="17">
        <v>6.2</v>
      </c>
      <c r="AN27" s="49">
        <v>1.1000000000000001</v>
      </c>
      <c r="AO27" s="40" t="s">
        <v>20</v>
      </c>
      <c r="AP27" s="40">
        <f t="shared" si="36"/>
        <v>12</v>
      </c>
      <c r="AQ27" s="40" t="s">
        <v>21</v>
      </c>
      <c r="AR27" s="41" t="str">
        <f t="shared" si="37"/>
        <v>(12 lx)</v>
      </c>
      <c r="AS27" s="52">
        <v>8</v>
      </c>
      <c r="AT27" s="40" t="s">
        <v>20</v>
      </c>
      <c r="AU27" s="40">
        <f t="shared" si="38"/>
        <v>86</v>
      </c>
      <c r="AV27" s="40" t="s">
        <v>21</v>
      </c>
      <c r="AW27" s="41" t="str">
        <f t="shared" si="39"/>
        <v>(86 lx)</v>
      </c>
      <c r="AX27" s="35">
        <v>7.1</v>
      </c>
      <c r="AY27" s="17">
        <v>17.2</v>
      </c>
    </row>
    <row r="28" spans="3:52" s="12" customFormat="1" ht="15" thickBot="1" x14ac:dyDescent="0.4">
      <c r="C28" s="22" t="s">
        <v>36</v>
      </c>
      <c r="D28" s="30">
        <v>6.7</v>
      </c>
      <c r="E28" s="28" t="s">
        <v>20</v>
      </c>
      <c r="F28" s="28">
        <f t="shared" si="40"/>
        <v>72</v>
      </c>
      <c r="G28" s="28" t="s">
        <v>21</v>
      </c>
      <c r="H28" s="24" t="str">
        <f t="shared" si="41"/>
        <v>(72 lx)</v>
      </c>
      <c r="I28" s="47">
        <v>12.6</v>
      </c>
      <c r="J28" s="28" t="s">
        <v>20</v>
      </c>
      <c r="K28" s="28">
        <f t="shared" si="42"/>
        <v>136</v>
      </c>
      <c r="L28" s="28" t="s">
        <v>21</v>
      </c>
      <c r="M28" s="24" t="str">
        <f t="shared" si="43"/>
        <v>(136 lx)</v>
      </c>
      <c r="N28" s="18">
        <v>1.9</v>
      </c>
      <c r="O28" s="19">
        <v>3.2</v>
      </c>
      <c r="P28" s="53">
        <v>5.5</v>
      </c>
      <c r="Q28" s="44" t="s">
        <v>20</v>
      </c>
      <c r="R28" s="44">
        <f t="shared" si="28"/>
        <v>59</v>
      </c>
      <c r="S28" s="44" t="s">
        <v>21</v>
      </c>
      <c r="T28" s="45" t="str">
        <f t="shared" si="29"/>
        <v>(59 lx)</v>
      </c>
      <c r="U28" s="46">
        <v>10.8</v>
      </c>
      <c r="V28" s="44" t="s">
        <v>20</v>
      </c>
      <c r="W28" s="44">
        <f t="shared" si="30"/>
        <v>116</v>
      </c>
      <c r="X28" s="44" t="s">
        <v>21</v>
      </c>
      <c r="Y28" s="45" t="str">
        <f t="shared" si="31"/>
        <v>(116 lx)</v>
      </c>
      <c r="Z28" s="34">
        <v>2</v>
      </c>
      <c r="AA28" s="31">
        <v>3.3</v>
      </c>
      <c r="AB28" s="43">
        <v>3.4</v>
      </c>
      <c r="AC28" s="44" t="s">
        <v>20</v>
      </c>
      <c r="AD28" s="44">
        <f t="shared" si="32"/>
        <v>37</v>
      </c>
      <c r="AE28" s="44" t="s">
        <v>21</v>
      </c>
      <c r="AF28" s="45" t="str">
        <f t="shared" si="33"/>
        <v>(37 lx)</v>
      </c>
      <c r="AG28" s="54">
        <v>8.1</v>
      </c>
      <c r="AH28" s="44" t="s">
        <v>20</v>
      </c>
      <c r="AI28" s="44">
        <f t="shared" si="34"/>
        <v>87</v>
      </c>
      <c r="AJ28" s="44" t="s">
        <v>21</v>
      </c>
      <c r="AK28" s="45" t="str">
        <f t="shared" si="35"/>
        <v>(87 lx)</v>
      </c>
      <c r="AL28" s="34">
        <v>2.4</v>
      </c>
      <c r="AM28" s="31">
        <v>5</v>
      </c>
      <c r="AN28" s="43">
        <v>1.4</v>
      </c>
      <c r="AO28" s="44" t="s">
        <v>20</v>
      </c>
      <c r="AP28" s="44">
        <f t="shared" si="36"/>
        <v>15</v>
      </c>
      <c r="AQ28" s="44" t="s">
        <v>21</v>
      </c>
      <c r="AR28" s="45" t="str">
        <f t="shared" si="37"/>
        <v>(15 lx)</v>
      </c>
      <c r="AS28" s="46">
        <v>7.2</v>
      </c>
      <c r="AT28" s="44" t="s">
        <v>20</v>
      </c>
      <c r="AU28" s="44">
        <f t="shared" si="38"/>
        <v>78</v>
      </c>
      <c r="AV28" s="44" t="s">
        <v>21</v>
      </c>
      <c r="AW28" s="45" t="str">
        <f t="shared" si="39"/>
        <v>(78 lx)</v>
      </c>
      <c r="AX28" s="34">
        <v>5</v>
      </c>
      <c r="AY28" s="31">
        <v>11.7</v>
      </c>
    </row>
    <row r="29" spans="3:52" x14ac:dyDescent="0.35">
      <c r="C29" s="7"/>
      <c r="D29" s="7"/>
      <c r="E29" s="7"/>
      <c r="F29" s="7"/>
      <c r="G29" s="7"/>
      <c r="H29" s="7"/>
      <c r="I29" s="8"/>
      <c r="J29" s="8"/>
      <c r="K29" s="8"/>
      <c r="L29" s="8"/>
      <c r="M29" s="8"/>
      <c r="N29" s="7"/>
      <c r="O29" s="7"/>
      <c r="P29" s="9"/>
      <c r="Q29" s="9"/>
      <c r="R29" s="9"/>
      <c r="S29" s="9"/>
      <c r="T29" s="9"/>
      <c r="U29" s="7"/>
      <c r="V29" s="7"/>
      <c r="W29" s="7"/>
      <c r="X29" s="7"/>
      <c r="Y29" s="7"/>
      <c r="Z29" s="7"/>
      <c r="AA29" s="9"/>
      <c r="AB29" s="10"/>
      <c r="AC29" s="10"/>
      <c r="AD29" s="10"/>
      <c r="AE29" s="10"/>
      <c r="AF29" s="10"/>
      <c r="AG29" s="7"/>
      <c r="AH29" s="7"/>
      <c r="AI29" s="7"/>
      <c r="AJ29" s="7"/>
      <c r="AK29" s="7"/>
      <c r="AL29" s="9"/>
      <c r="AM29" s="7"/>
    </row>
    <row r="30" spans="3:52" x14ac:dyDescent="0.35">
      <c r="C30" t="s">
        <v>28</v>
      </c>
      <c r="D30" s="2" t="s">
        <v>63</v>
      </c>
      <c r="E30" s="2"/>
      <c r="F30" s="2"/>
      <c r="G30" s="2"/>
      <c r="H30" s="2"/>
    </row>
    <row r="31" spans="3:52" x14ac:dyDescent="0.35">
      <c r="N31" s="2"/>
    </row>
    <row r="34" spans="3:15" x14ac:dyDescent="0.35">
      <c r="C34" t="s">
        <v>42</v>
      </c>
    </row>
    <row r="35" spans="3:15" x14ac:dyDescent="0.35">
      <c r="D35" t="s">
        <v>45</v>
      </c>
      <c r="M35" s="2" t="s">
        <v>46</v>
      </c>
      <c r="O35" s="4"/>
    </row>
    <row r="36" spans="3:15" x14ac:dyDescent="0.35">
      <c r="D36" t="s">
        <v>47</v>
      </c>
      <c r="M36" s="2" t="s">
        <v>64</v>
      </c>
    </row>
    <row r="37" spans="3:15" x14ac:dyDescent="0.35">
      <c r="D37" t="s">
        <v>49</v>
      </c>
      <c r="M37" s="2" t="s">
        <v>65</v>
      </c>
    </row>
    <row r="38" spans="3:15" x14ac:dyDescent="0.35">
      <c r="D38" t="s">
        <v>51</v>
      </c>
      <c r="M38" s="2" t="s">
        <v>52</v>
      </c>
    </row>
    <row r="39" spans="3:15" x14ac:dyDescent="0.35">
      <c r="D39" t="s">
        <v>66</v>
      </c>
      <c r="M39" s="2">
        <v>0</v>
      </c>
    </row>
    <row r="40" spans="3:15" x14ac:dyDescent="0.35">
      <c r="D40" t="s">
        <v>67</v>
      </c>
      <c r="M40" s="2">
        <v>0</v>
      </c>
    </row>
    <row r="41" spans="3:15" x14ac:dyDescent="0.35">
      <c r="D41" t="s">
        <v>55</v>
      </c>
      <c r="M41" s="2" t="s">
        <v>56</v>
      </c>
    </row>
  </sheetData>
  <sheetProtection algorithmName="SHA-512" hashValue="vy6iv6RfTBFDBqMBhmllH57A9/V+CBD28e8lhbvT/gMvs9yRDgvcWmT7xMVViq/3twwBzt2Lx/hjdJoWeS8ixA==" saltValue="DEvANWFLAG5wbvd7u31rAQ==" spinCount="100000" sheet="1" objects="1" scenarios="1" selectLockedCells="1"/>
  <conditionalFormatting sqref="D1:O5 D7:O1048576 D6:N6">
    <cfRule type="expression" dxfId="30" priority="5">
      <formula>AND($D1&gt;=$T$7,$I1&gt;=$AF$7,$N1&lt;=$AR$7)</formula>
    </cfRule>
  </conditionalFormatting>
  <conditionalFormatting sqref="P1:AA1048576">
    <cfRule type="expression" dxfId="29" priority="4">
      <formula>AND($P1&gt;=$T$7,$U1&gt;=$AF$7,$Z1&lt;=$AR$7)</formula>
    </cfRule>
  </conditionalFormatting>
  <conditionalFormatting sqref="AB1:AM1048576">
    <cfRule type="expression" dxfId="28" priority="3">
      <formula>AND($AB1&gt;=$T$7,$AG1&gt;=$AF$7,$AL1&lt;=$AR$7)</formula>
    </cfRule>
  </conditionalFormatting>
  <conditionalFormatting sqref="AN1:AY1048576">
    <cfRule type="expression" dxfId="27" priority="2">
      <formula>AND($AN1&gt;=$T$7,$AS1&gt;=$AF$7,$AX1&lt;=$AR$7)</formula>
    </cfRule>
  </conditionalFormatting>
  <conditionalFormatting sqref="O6">
    <cfRule type="expression" dxfId="26" priority="1">
      <formula>AND($D6&gt;=$T$7,$I6&gt;=$AF$7,$N6&lt;=$AR$7)</formula>
    </cfRule>
  </conditionalFormatting>
  <pageMargins left="0.7" right="0.7" top="0.75" bottom="0.75" header="0.3" footer="0.3"/>
  <pageSetup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128D3-5D9C-43FE-A679-649A614C214B}">
  <dimension ref="C4:BK43"/>
  <sheetViews>
    <sheetView showGridLines="0" zoomScaleNormal="100" workbookViewId="0">
      <selection activeCell="T7" sqref="T7"/>
    </sheetView>
  </sheetViews>
  <sheetFormatPr defaultColWidth="8.81640625" defaultRowHeight="14.5" x14ac:dyDescent="0.35"/>
  <cols>
    <col min="1" max="1" width="2.54296875" style="77" customWidth="1"/>
    <col min="2" max="2" width="6.453125" style="77" customWidth="1"/>
    <col min="3" max="3" width="14.453125" style="77" customWidth="1"/>
    <col min="4" max="4" width="4.453125" style="77" customWidth="1"/>
    <col min="5" max="5" width="2.54296875" style="77" customWidth="1"/>
    <col min="6" max="6" width="3.453125" style="77" hidden="1" customWidth="1"/>
    <col min="7" max="7" width="2.453125" style="77" hidden="1" customWidth="1"/>
    <col min="8" max="8" width="6.453125" style="77" bestFit="1" customWidth="1"/>
    <col min="9" max="9" width="5.54296875" style="77" bestFit="1" customWidth="1"/>
    <col min="10" max="10" width="2.54296875" style="77" bestFit="1" customWidth="1"/>
    <col min="11" max="11" width="4.453125" style="77" hidden="1" customWidth="1"/>
    <col min="12" max="12" width="2.453125" style="77" hidden="1" customWidth="1"/>
    <col min="13" max="13" width="7.54296875" style="77" bestFit="1" customWidth="1"/>
    <col min="14" max="14" width="5.453125" style="77" bestFit="1" customWidth="1"/>
    <col min="15" max="15" width="5.81640625" style="77" bestFit="1" customWidth="1"/>
    <col min="16" max="16" width="4.453125" style="77" customWidth="1"/>
    <col min="17" max="17" width="2.54296875" style="77" bestFit="1" customWidth="1"/>
    <col min="18" max="18" width="3.453125" style="77" hidden="1" customWidth="1"/>
    <col min="19" max="19" width="2.453125" style="77" hidden="1" customWidth="1"/>
    <col min="20" max="20" width="6.453125" style="77" bestFit="1" customWidth="1"/>
    <col min="21" max="21" width="4.453125" style="77" bestFit="1" customWidth="1"/>
    <col min="22" max="22" width="2.54296875" style="77" bestFit="1" customWidth="1"/>
    <col min="23" max="23" width="4.453125" style="77" hidden="1" customWidth="1"/>
    <col min="24" max="24" width="2.453125" style="77" hidden="1" customWidth="1"/>
    <col min="25" max="25" width="7.54296875" style="77" customWidth="1"/>
    <col min="26" max="26" width="5.453125" style="77" bestFit="1" customWidth="1"/>
    <col min="27" max="27" width="5.81640625" style="77" bestFit="1" customWidth="1"/>
    <col min="28" max="28" width="4.54296875" style="77" customWidth="1"/>
    <col min="29" max="29" width="2.54296875" style="77" bestFit="1" customWidth="1"/>
    <col min="30" max="31" width="2.453125" style="77" hidden="1" customWidth="1"/>
    <col min="32" max="32" width="5.453125" style="77" bestFit="1" customWidth="1"/>
    <col min="33" max="33" width="4.54296875" style="77" bestFit="1" customWidth="1"/>
    <col min="34" max="34" width="2.54296875" style="77" bestFit="1" customWidth="1"/>
    <col min="35" max="35" width="3.453125" style="77" hidden="1" customWidth="1"/>
    <col min="36" max="36" width="2.453125" style="77" hidden="1" customWidth="1"/>
    <col min="37" max="37" width="6.453125" style="77" bestFit="1" customWidth="1"/>
    <col min="38" max="38" width="5.453125" style="77" bestFit="1" customWidth="1"/>
    <col min="39" max="39" width="6.1796875" style="77" bestFit="1" customWidth="1"/>
    <col min="40" max="40" width="4.54296875" style="77" customWidth="1"/>
    <col min="41" max="41" width="2.54296875" style="77" bestFit="1" customWidth="1"/>
    <col min="42" max="43" width="2.453125" style="77" hidden="1" customWidth="1"/>
    <col min="44" max="44" width="5.54296875" style="77" bestFit="1" customWidth="1"/>
    <col min="45" max="45" width="4.453125" style="77" bestFit="1" customWidth="1"/>
    <col min="46" max="46" width="2.54296875" style="77" bestFit="1" customWidth="1"/>
    <col min="47" max="47" width="3.453125" style="77" hidden="1" customWidth="1"/>
    <col min="48" max="48" width="2.453125" style="77" hidden="1" customWidth="1"/>
    <col min="49" max="49" width="6.453125" style="77" bestFit="1" customWidth="1"/>
    <col min="50" max="50" width="5.453125" style="77" bestFit="1" customWidth="1"/>
    <col min="51" max="51" width="5.81640625" style="77" bestFit="1" customWidth="1"/>
    <col min="52" max="52" width="4.54296875" style="77" customWidth="1"/>
    <col min="53" max="53" width="2.54296875" style="77" bestFit="1" customWidth="1"/>
    <col min="54" max="55" width="0" style="77" hidden="1" customWidth="1"/>
    <col min="56" max="56" width="5.54296875" style="77" bestFit="1" customWidth="1"/>
    <col min="57" max="57" width="4.453125" style="77" bestFit="1" customWidth="1"/>
    <col min="58" max="58" width="2.54296875" style="77" bestFit="1" customWidth="1"/>
    <col min="59" max="60" width="0" style="77" hidden="1" customWidth="1"/>
    <col min="61" max="61" width="6.453125" style="77" bestFit="1" customWidth="1"/>
    <col min="62" max="62" width="5.453125" style="77" bestFit="1" customWidth="1"/>
    <col min="63" max="63" width="5.81640625" style="77" bestFit="1" customWidth="1"/>
    <col min="64" max="16384" width="8.81640625" style="77"/>
  </cols>
  <sheetData>
    <row r="4" spans="3:63" s="76" customFormat="1" ht="24" thickBot="1" x14ac:dyDescent="0.6">
      <c r="C4" s="76" t="s">
        <v>0</v>
      </c>
    </row>
    <row r="5" spans="3:63" x14ac:dyDescent="0.35">
      <c r="N5" s="78"/>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80"/>
    </row>
    <row r="6" spans="3:63" s="81" customFormat="1" x14ac:dyDescent="0.35">
      <c r="C6" s="81" t="s">
        <v>68</v>
      </c>
      <c r="N6" s="82"/>
      <c r="O6" s="83" t="s">
        <v>2</v>
      </c>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5"/>
    </row>
    <row r="7" spans="3:63" s="86" customFormat="1" x14ac:dyDescent="0.35">
      <c r="C7" s="86" t="s">
        <v>69</v>
      </c>
      <c r="N7" s="82"/>
      <c r="O7" s="84"/>
      <c r="P7" s="87" t="s">
        <v>4</v>
      </c>
      <c r="Q7" s="88" t="s">
        <v>5</v>
      </c>
      <c r="R7" s="89"/>
      <c r="S7" s="89"/>
      <c r="T7" s="75">
        <v>1</v>
      </c>
      <c r="U7" s="89"/>
      <c r="V7" s="89"/>
      <c r="W7" s="89"/>
      <c r="X7" s="89"/>
      <c r="Y7" s="89"/>
      <c r="Z7" s="89"/>
      <c r="AA7" s="89"/>
      <c r="AB7" s="87" t="s">
        <v>6</v>
      </c>
      <c r="AC7" s="88" t="s">
        <v>5</v>
      </c>
      <c r="AD7" s="89"/>
      <c r="AE7" s="89"/>
      <c r="AF7" s="75">
        <v>3</v>
      </c>
      <c r="AG7" s="89"/>
      <c r="AH7" s="89"/>
      <c r="AI7" s="89"/>
      <c r="AJ7" s="89"/>
      <c r="AK7" s="89"/>
      <c r="AL7" s="89"/>
      <c r="AM7" s="89"/>
      <c r="AN7" s="87" t="s">
        <v>7</v>
      </c>
      <c r="AO7" s="88" t="s">
        <v>8</v>
      </c>
      <c r="AP7" s="89"/>
      <c r="AQ7" s="89"/>
      <c r="AR7" s="75">
        <v>15</v>
      </c>
      <c r="AS7" s="84"/>
      <c r="AT7" s="85"/>
      <c r="AZ7" s="90"/>
    </row>
    <row r="8" spans="3:63" s="86" customFormat="1" ht="15" thickBot="1" x14ac:dyDescent="0.4">
      <c r="N8" s="91"/>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Z8" s="90"/>
    </row>
    <row r="9" spans="3:63" s="86" customFormat="1" x14ac:dyDescent="0.35">
      <c r="AZ9" s="90"/>
    </row>
    <row r="10" spans="3:63" s="86" customFormat="1" ht="15" thickBot="1" x14ac:dyDescent="0.4">
      <c r="AZ10" s="90"/>
    </row>
    <row r="11" spans="3:63" s="98" customFormat="1" x14ac:dyDescent="0.35">
      <c r="C11" s="94" t="s">
        <v>9</v>
      </c>
      <c r="D11" s="95" t="s">
        <v>70</v>
      </c>
      <c r="E11" s="96"/>
      <c r="F11" s="96"/>
      <c r="G11" s="96"/>
      <c r="H11" s="96"/>
      <c r="I11" s="96"/>
      <c r="J11" s="96"/>
      <c r="K11" s="96"/>
      <c r="L11" s="96"/>
      <c r="M11" s="96"/>
      <c r="N11" s="96"/>
      <c r="O11" s="97"/>
      <c r="P11" s="95" t="s">
        <v>58</v>
      </c>
      <c r="Q11" s="96"/>
      <c r="R11" s="96"/>
      <c r="S11" s="96"/>
      <c r="T11" s="96"/>
      <c r="U11" s="96"/>
      <c r="V11" s="96"/>
      <c r="W11" s="96"/>
      <c r="X11" s="96"/>
      <c r="Y11" s="96"/>
      <c r="Z11" s="96"/>
      <c r="AA11" s="97"/>
      <c r="AB11" s="95" t="s">
        <v>10</v>
      </c>
      <c r="AC11" s="96"/>
      <c r="AD11" s="96"/>
      <c r="AE11" s="96"/>
      <c r="AF11" s="96"/>
      <c r="AG11" s="96"/>
      <c r="AH11" s="96"/>
      <c r="AI11" s="96"/>
      <c r="AJ11" s="96"/>
      <c r="AK11" s="96"/>
      <c r="AL11" s="96"/>
      <c r="AM11" s="97"/>
      <c r="AN11" s="95" t="s">
        <v>11</v>
      </c>
      <c r="AO11" s="96"/>
      <c r="AP11" s="96"/>
      <c r="AQ11" s="96"/>
      <c r="AR11" s="96"/>
      <c r="AS11" s="96"/>
      <c r="AT11" s="96"/>
      <c r="AU11" s="96"/>
      <c r="AV11" s="96"/>
      <c r="AW11" s="96"/>
      <c r="AX11" s="96"/>
      <c r="AY11" s="97"/>
      <c r="AZ11" s="95" t="s">
        <v>12</v>
      </c>
      <c r="BA11" s="96"/>
      <c r="BB11" s="96"/>
      <c r="BC11" s="96"/>
      <c r="BD11" s="96"/>
      <c r="BE11" s="96"/>
      <c r="BF11" s="96"/>
      <c r="BG11" s="96"/>
      <c r="BH11" s="96"/>
      <c r="BI11" s="96"/>
      <c r="BJ11" s="96"/>
      <c r="BK11" s="97"/>
    </row>
    <row r="12" spans="3:63" s="106" customFormat="1" ht="29" x14ac:dyDescent="0.35">
      <c r="C12" s="99" t="s">
        <v>14</v>
      </c>
      <c r="D12" s="100" t="s">
        <v>15</v>
      </c>
      <c r="E12" s="101"/>
      <c r="F12" s="101"/>
      <c r="G12" s="101"/>
      <c r="H12" s="102"/>
      <c r="I12" s="103" t="s">
        <v>16</v>
      </c>
      <c r="J12" s="101"/>
      <c r="K12" s="101"/>
      <c r="L12" s="101"/>
      <c r="M12" s="102"/>
      <c r="N12" s="104" t="s">
        <v>17</v>
      </c>
      <c r="O12" s="105" t="s">
        <v>18</v>
      </c>
      <c r="P12" s="100" t="s">
        <v>15</v>
      </c>
      <c r="Q12" s="101"/>
      <c r="R12" s="101"/>
      <c r="S12" s="101"/>
      <c r="T12" s="102"/>
      <c r="U12" s="103" t="s">
        <v>16</v>
      </c>
      <c r="V12" s="101"/>
      <c r="W12" s="101"/>
      <c r="X12" s="101"/>
      <c r="Y12" s="102"/>
      <c r="Z12" s="104" t="s">
        <v>17</v>
      </c>
      <c r="AA12" s="105" t="s">
        <v>18</v>
      </c>
      <c r="AB12" s="100" t="s">
        <v>15</v>
      </c>
      <c r="AC12" s="101"/>
      <c r="AD12" s="101"/>
      <c r="AE12" s="101"/>
      <c r="AF12" s="102"/>
      <c r="AG12" s="103" t="s">
        <v>16</v>
      </c>
      <c r="AH12" s="101"/>
      <c r="AI12" s="101"/>
      <c r="AJ12" s="101"/>
      <c r="AK12" s="102"/>
      <c r="AL12" s="104" t="s">
        <v>17</v>
      </c>
      <c r="AM12" s="105" t="s">
        <v>18</v>
      </c>
      <c r="AN12" s="100" t="s">
        <v>15</v>
      </c>
      <c r="AO12" s="101"/>
      <c r="AP12" s="101"/>
      <c r="AQ12" s="101"/>
      <c r="AR12" s="102"/>
      <c r="AS12" s="103" t="s">
        <v>16</v>
      </c>
      <c r="AT12" s="101"/>
      <c r="AU12" s="101"/>
      <c r="AV12" s="101"/>
      <c r="AW12" s="102"/>
      <c r="AX12" s="104" t="s">
        <v>17</v>
      </c>
      <c r="AY12" s="105" t="s">
        <v>18</v>
      </c>
      <c r="AZ12" s="100" t="s">
        <v>15</v>
      </c>
      <c r="BA12" s="101"/>
      <c r="BB12" s="101"/>
      <c r="BC12" s="101"/>
      <c r="BD12" s="102"/>
      <c r="BE12" s="103" t="s">
        <v>16</v>
      </c>
      <c r="BF12" s="101"/>
      <c r="BG12" s="101"/>
      <c r="BH12" s="101"/>
      <c r="BI12" s="102"/>
      <c r="BJ12" s="104" t="s">
        <v>17</v>
      </c>
      <c r="BK12" s="105" t="s">
        <v>18</v>
      </c>
    </row>
    <row r="13" spans="3:63" s="115" customFormat="1" x14ac:dyDescent="0.35">
      <c r="C13" s="107" t="s">
        <v>33</v>
      </c>
      <c r="D13" s="108">
        <v>0.7</v>
      </c>
      <c r="E13" s="109" t="s">
        <v>20</v>
      </c>
      <c r="F13" s="109">
        <f>ROUND(D13*10.7639,0)</f>
        <v>8</v>
      </c>
      <c r="G13" s="109" t="s">
        <v>21</v>
      </c>
      <c r="H13" s="110" t="str">
        <f>CONCATENATE("(",F13," ",G13,")")</f>
        <v>(8 lx)</v>
      </c>
      <c r="I13" s="111">
        <v>6.2</v>
      </c>
      <c r="J13" s="109" t="s">
        <v>20</v>
      </c>
      <c r="K13" s="109">
        <f>ROUND(I13*10.7639,0)</f>
        <v>67</v>
      </c>
      <c r="L13" s="109" t="s">
        <v>21</v>
      </c>
      <c r="M13" s="110" t="str">
        <f>CONCATENATE("(",K13," ",L13,")")</f>
        <v>(67 lx)</v>
      </c>
      <c r="N13" s="112">
        <v>8.6999999999999993</v>
      </c>
      <c r="O13" s="113">
        <v>36</v>
      </c>
      <c r="P13" s="114">
        <v>0.4</v>
      </c>
      <c r="Q13" s="109" t="s">
        <v>20</v>
      </c>
      <c r="R13" s="109">
        <f t="shared" ref="R13:R16" si="0">ROUND(P13*10.7639,0)</f>
        <v>4</v>
      </c>
      <c r="S13" s="109" t="s">
        <v>21</v>
      </c>
      <c r="T13" s="110" t="str">
        <f t="shared" ref="T13:T16" si="1">CONCATENATE("(",R13," ",S13,")")</f>
        <v>(4 lx)</v>
      </c>
      <c r="U13" s="111">
        <v>5.2</v>
      </c>
      <c r="V13" s="109" t="s">
        <v>20</v>
      </c>
      <c r="W13" s="109">
        <f t="shared" ref="W13:W16" si="2">ROUND(U13*10.7639,0)</f>
        <v>56</v>
      </c>
      <c r="X13" s="109" t="s">
        <v>21</v>
      </c>
      <c r="Y13" s="110" t="str">
        <f t="shared" ref="Y13:Y16" si="3">CONCATENATE("(",W13," ",X13,")")</f>
        <v>(56 lx)</v>
      </c>
      <c r="Z13" s="112">
        <v>13.6</v>
      </c>
      <c r="AA13" s="113">
        <v>66.599999999999994</v>
      </c>
      <c r="AB13" s="114">
        <v>0.3</v>
      </c>
      <c r="AC13" s="109" t="s">
        <v>20</v>
      </c>
      <c r="AD13" s="109">
        <f t="shared" ref="AD13:AD16" si="4">ROUND(AB13*10.7639,0)</f>
        <v>3</v>
      </c>
      <c r="AE13" s="109" t="s">
        <v>21</v>
      </c>
      <c r="AF13" s="110" t="str">
        <f t="shared" ref="AF13:AF16" si="5">CONCATENATE("(",AD13," ",AE13,")")</f>
        <v>(3 lx)</v>
      </c>
      <c r="AG13" s="111">
        <v>4.2</v>
      </c>
      <c r="AH13" s="109" t="s">
        <v>20</v>
      </c>
      <c r="AI13" s="109">
        <f t="shared" ref="AI13:AI16" si="6">ROUND(AG13*10.7639,0)</f>
        <v>45</v>
      </c>
      <c r="AJ13" s="109" t="s">
        <v>21</v>
      </c>
      <c r="AK13" s="110" t="str">
        <f t="shared" ref="AK13:AK16" si="7">CONCATENATE("(",AI13," ",AJ13,")")</f>
        <v>(45 lx)</v>
      </c>
      <c r="AL13" s="112">
        <v>13.9</v>
      </c>
      <c r="AM13" s="113">
        <v>55.6</v>
      </c>
      <c r="AN13" s="114">
        <v>0.1</v>
      </c>
      <c r="AO13" s="109" t="s">
        <v>20</v>
      </c>
      <c r="AP13" s="109">
        <f t="shared" ref="AP13:AP16" si="8">ROUND(AN13*10.7639,0)</f>
        <v>1</v>
      </c>
      <c r="AQ13" s="109" t="s">
        <v>21</v>
      </c>
      <c r="AR13" s="110" t="str">
        <f t="shared" ref="AR13:AR16" si="9">CONCATENATE("(",AP13," ",AQ13,")")</f>
        <v>(1 lx)</v>
      </c>
      <c r="AS13" s="111">
        <v>3.1</v>
      </c>
      <c r="AT13" s="109" t="s">
        <v>20</v>
      </c>
      <c r="AU13" s="109">
        <f t="shared" ref="AU13:AU16" si="10">ROUND(AS13*10.7639,0)</f>
        <v>33</v>
      </c>
      <c r="AV13" s="109" t="s">
        <v>21</v>
      </c>
      <c r="AW13" s="110" t="str">
        <f t="shared" ref="AW13:AW16" si="11">CONCATENATE("(",AU13," ",AV13,")")</f>
        <v>(33 lx)</v>
      </c>
      <c r="AX13" s="112">
        <v>31.4</v>
      </c>
      <c r="AY13" s="113">
        <v>251.8</v>
      </c>
      <c r="AZ13" s="114">
        <v>0.1</v>
      </c>
      <c r="BA13" s="109" t="s">
        <v>20</v>
      </c>
      <c r="BB13" s="109">
        <f t="shared" ref="BB13:BB16" si="12">ROUND(AZ13*10.7639,0)</f>
        <v>1</v>
      </c>
      <c r="BC13" s="109" t="s">
        <v>21</v>
      </c>
      <c r="BD13" s="110" t="str">
        <f t="shared" ref="BD13:BD16" si="13">CONCATENATE("(",BB13," ",BC13,")")</f>
        <v>(1 lx)</v>
      </c>
      <c r="BE13" s="111">
        <v>3.1</v>
      </c>
      <c r="BF13" s="109" t="s">
        <v>20</v>
      </c>
      <c r="BG13" s="109">
        <f t="shared" ref="BG13:BG16" si="14">ROUND(BE13*10.7639,0)</f>
        <v>33</v>
      </c>
      <c r="BH13" s="109" t="s">
        <v>21</v>
      </c>
      <c r="BI13" s="110" t="str">
        <f t="shared" ref="BI13:BI16" si="15">CONCATENATE("(",BG13," ",BH13,")")</f>
        <v>(33 lx)</v>
      </c>
      <c r="BJ13" s="112">
        <v>61.4</v>
      </c>
      <c r="BK13" s="113" t="s">
        <v>59</v>
      </c>
    </row>
    <row r="14" spans="3:63" s="115" customFormat="1" x14ac:dyDescent="0.35">
      <c r="C14" s="107" t="s">
        <v>34</v>
      </c>
      <c r="D14" s="114">
        <v>1.4</v>
      </c>
      <c r="E14" s="109" t="s">
        <v>20</v>
      </c>
      <c r="F14" s="116">
        <f>ROUND(D14*10.7639,0)</f>
        <v>15</v>
      </c>
      <c r="G14" s="109" t="s">
        <v>21</v>
      </c>
      <c r="H14" s="110" t="str">
        <f>CONCATENATE("(",F14," ",G14,")")</f>
        <v>(15 lx)</v>
      </c>
      <c r="I14" s="111">
        <v>5.8</v>
      </c>
      <c r="J14" s="109" t="s">
        <v>20</v>
      </c>
      <c r="K14" s="109">
        <f>ROUND(I14*10.7639,0)</f>
        <v>62</v>
      </c>
      <c r="L14" s="109" t="s">
        <v>21</v>
      </c>
      <c r="M14" s="110" t="str">
        <f>CONCATENATE("(",K14," ",L14,")")</f>
        <v>(62 lx)</v>
      </c>
      <c r="N14" s="117">
        <v>4.3</v>
      </c>
      <c r="O14" s="118">
        <v>11.2</v>
      </c>
      <c r="P14" s="119">
        <v>0.9</v>
      </c>
      <c r="Q14" s="120" t="s">
        <v>20</v>
      </c>
      <c r="R14" s="120">
        <f t="shared" si="0"/>
        <v>10</v>
      </c>
      <c r="S14" s="120" t="s">
        <v>21</v>
      </c>
      <c r="T14" s="121" t="str">
        <f t="shared" si="1"/>
        <v>(10 lx)</v>
      </c>
      <c r="U14" s="122">
        <v>4.8</v>
      </c>
      <c r="V14" s="120" t="s">
        <v>20</v>
      </c>
      <c r="W14" s="120">
        <f t="shared" si="2"/>
        <v>52</v>
      </c>
      <c r="X14" s="120" t="s">
        <v>21</v>
      </c>
      <c r="Y14" s="121" t="str">
        <f t="shared" si="3"/>
        <v>(52 lx)</v>
      </c>
      <c r="Z14" s="123">
        <v>5.7</v>
      </c>
      <c r="AA14" s="124">
        <v>17.5</v>
      </c>
      <c r="AB14" s="125">
        <v>0.7</v>
      </c>
      <c r="AC14" s="120" t="s">
        <v>20</v>
      </c>
      <c r="AD14" s="120">
        <f t="shared" si="4"/>
        <v>8</v>
      </c>
      <c r="AE14" s="120" t="s">
        <v>21</v>
      </c>
      <c r="AF14" s="121" t="str">
        <f t="shared" si="5"/>
        <v>(8 lx)</v>
      </c>
      <c r="AG14" s="126">
        <v>4</v>
      </c>
      <c r="AH14" s="120" t="s">
        <v>20</v>
      </c>
      <c r="AI14" s="120">
        <f t="shared" si="6"/>
        <v>43</v>
      </c>
      <c r="AJ14" s="120" t="s">
        <v>21</v>
      </c>
      <c r="AK14" s="121" t="str">
        <f t="shared" si="7"/>
        <v>(43 lx)</v>
      </c>
      <c r="AL14" s="123">
        <v>6.1</v>
      </c>
      <c r="AM14" s="124">
        <v>17.600000000000001</v>
      </c>
      <c r="AN14" s="125">
        <v>0.2</v>
      </c>
      <c r="AO14" s="120" t="s">
        <v>20</v>
      </c>
      <c r="AP14" s="120">
        <f t="shared" si="8"/>
        <v>2</v>
      </c>
      <c r="AQ14" s="120" t="s">
        <v>21</v>
      </c>
      <c r="AR14" s="121" t="str">
        <f t="shared" si="9"/>
        <v>(2 lx)</v>
      </c>
      <c r="AS14" s="122">
        <v>3</v>
      </c>
      <c r="AT14" s="120" t="s">
        <v>20</v>
      </c>
      <c r="AU14" s="120">
        <f t="shared" si="10"/>
        <v>32</v>
      </c>
      <c r="AV14" s="120" t="s">
        <v>21</v>
      </c>
      <c r="AW14" s="121" t="str">
        <f t="shared" si="11"/>
        <v>(32 lx)</v>
      </c>
      <c r="AX14" s="123">
        <v>13.5</v>
      </c>
      <c r="AY14" s="124">
        <v>66.599999999999994</v>
      </c>
      <c r="AZ14" s="125">
        <v>0.1</v>
      </c>
      <c r="BA14" s="120" t="s">
        <v>20</v>
      </c>
      <c r="BB14" s="120">
        <f t="shared" si="12"/>
        <v>1</v>
      </c>
      <c r="BC14" s="120" t="s">
        <v>21</v>
      </c>
      <c r="BD14" s="121" t="str">
        <f t="shared" si="13"/>
        <v>(1 lx)</v>
      </c>
      <c r="BE14" s="122">
        <v>2.8</v>
      </c>
      <c r="BF14" s="120" t="s">
        <v>20</v>
      </c>
      <c r="BG14" s="120">
        <f t="shared" si="14"/>
        <v>30</v>
      </c>
      <c r="BH14" s="120" t="s">
        <v>21</v>
      </c>
      <c r="BI14" s="121" t="str">
        <f t="shared" si="15"/>
        <v>(30 lx)</v>
      </c>
      <c r="BJ14" s="123">
        <v>25.8</v>
      </c>
      <c r="BK14" s="124">
        <v>132.9</v>
      </c>
    </row>
    <row r="15" spans="3:63" s="115" customFormat="1" x14ac:dyDescent="0.35">
      <c r="C15" s="107" t="s">
        <v>35</v>
      </c>
      <c r="D15" s="114">
        <v>1.7</v>
      </c>
      <c r="E15" s="109" t="s">
        <v>20</v>
      </c>
      <c r="F15" s="109">
        <f t="shared" ref="F15:F16" si="16">ROUND(D15*10.7639,0)</f>
        <v>18</v>
      </c>
      <c r="G15" s="109" t="s">
        <v>21</v>
      </c>
      <c r="H15" s="110" t="str">
        <f t="shared" ref="H15:H16" si="17">CONCATENATE("(",F15," ",G15,")")</f>
        <v>(18 lx)</v>
      </c>
      <c r="I15" s="111">
        <v>5.3</v>
      </c>
      <c r="J15" s="109" t="s">
        <v>20</v>
      </c>
      <c r="K15" s="109">
        <f t="shared" ref="K15:K16" si="18">ROUND(I15*10.7639,0)</f>
        <v>57</v>
      </c>
      <c r="L15" s="109" t="s">
        <v>21</v>
      </c>
      <c r="M15" s="110" t="str">
        <f t="shared" ref="M15:M16" si="19">CONCATENATE("(",K15," ",L15,")")</f>
        <v>(57 lx)</v>
      </c>
      <c r="N15" s="117">
        <v>3.2</v>
      </c>
      <c r="O15" s="118">
        <v>6</v>
      </c>
      <c r="P15" s="119">
        <v>1.4</v>
      </c>
      <c r="Q15" s="120" t="s">
        <v>20</v>
      </c>
      <c r="R15" s="120">
        <f t="shared" si="0"/>
        <v>15</v>
      </c>
      <c r="S15" s="120" t="s">
        <v>21</v>
      </c>
      <c r="T15" s="121" t="str">
        <f t="shared" si="1"/>
        <v>(15 lx)</v>
      </c>
      <c r="U15" s="122">
        <v>4.4000000000000004</v>
      </c>
      <c r="V15" s="120" t="s">
        <v>20</v>
      </c>
      <c r="W15" s="120">
        <f t="shared" si="2"/>
        <v>47</v>
      </c>
      <c r="X15" s="120" t="s">
        <v>21</v>
      </c>
      <c r="Y15" s="121" t="str">
        <f t="shared" si="3"/>
        <v>(47 lx)</v>
      </c>
      <c r="Z15" s="123">
        <v>3.1</v>
      </c>
      <c r="AA15" s="124">
        <v>6.7</v>
      </c>
      <c r="AB15" s="125">
        <v>1.1000000000000001</v>
      </c>
      <c r="AC15" s="120" t="s">
        <v>20</v>
      </c>
      <c r="AD15" s="120">
        <f t="shared" si="4"/>
        <v>12</v>
      </c>
      <c r="AE15" s="120" t="s">
        <v>21</v>
      </c>
      <c r="AF15" s="121" t="str">
        <f t="shared" si="5"/>
        <v>(12 lx)</v>
      </c>
      <c r="AG15" s="126">
        <v>3.7</v>
      </c>
      <c r="AH15" s="120" t="s">
        <v>20</v>
      </c>
      <c r="AI15" s="120">
        <f t="shared" si="6"/>
        <v>40</v>
      </c>
      <c r="AJ15" s="120" t="s">
        <v>21</v>
      </c>
      <c r="AK15" s="121" t="str">
        <f t="shared" si="7"/>
        <v>(40 lx)</v>
      </c>
      <c r="AL15" s="123">
        <v>3.4</v>
      </c>
      <c r="AM15" s="124">
        <v>7.4</v>
      </c>
      <c r="AN15" s="125">
        <v>0.4</v>
      </c>
      <c r="AO15" s="120" t="s">
        <v>20</v>
      </c>
      <c r="AP15" s="120">
        <f t="shared" si="8"/>
        <v>4</v>
      </c>
      <c r="AQ15" s="120" t="s">
        <v>21</v>
      </c>
      <c r="AR15" s="121" t="str">
        <f t="shared" si="9"/>
        <v>(4 lx)</v>
      </c>
      <c r="AS15" s="122">
        <v>2.8</v>
      </c>
      <c r="AT15" s="120" t="s">
        <v>20</v>
      </c>
      <c r="AU15" s="120">
        <f t="shared" si="10"/>
        <v>30</v>
      </c>
      <c r="AV15" s="120" t="s">
        <v>21</v>
      </c>
      <c r="AW15" s="121" t="str">
        <f t="shared" si="11"/>
        <v>(30 lx)</v>
      </c>
      <c r="AX15" s="123">
        <v>7.3</v>
      </c>
      <c r="AY15" s="124">
        <v>24.6</v>
      </c>
      <c r="AZ15" s="125">
        <v>0.2</v>
      </c>
      <c r="BA15" s="120" t="s">
        <v>20</v>
      </c>
      <c r="BB15" s="120">
        <f t="shared" si="12"/>
        <v>2</v>
      </c>
      <c r="BC15" s="120" t="s">
        <v>21</v>
      </c>
      <c r="BD15" s="121" t="str">
        <f t="shared" si="13"/>
        <v>(2 lx)</v>
      </c>
      <c r="BE15" s="122">
        <v>2.6</v>
      </c>
      <c r="BF15" s="120" t="s">
        <v>20</v>
      </c>
      <c r="BG15" s="120">
        <f t="shared" si="14"/>
        <v>28</v>
      </c>
      <c r="BH15" s="120" t="s">
        <v>21</v>
      </c>
      <c r="BI15" s="121" t="str">
        <f t="shared" si="15"/>
        <v>(28 lx)</v>
      </c>
      <c r="BJ15" s="123">
        <v>12.9</v>
      </c>
      <c r="BK15" s="124">
        <v>46.4</v>
      </c>
    </row>
    <row r="16" spans="3:63" s="115" customFormat="1" ht="15" thickBot="1" x14ac:dyDescent="0.4">
      <c r="C16" s="127" t="s">
        <v>36</v>
      </c>
      <c r="D16" s="128">
        <v>1.9</v>
      </c>
      <c r="E16" s="129" t="s">
        <v>20</v>
      </c>
      <c r="F16" s="129">
        <f t="shared" si="16"/>
        <v>20</v>
      </c>
      <c r="G16" s="129" t="s">
        <v>21</v>
      </c>
      <c r="H16" s="130" t="str">
        <f t="shared" si="17"/>
        <v>(20 lx)</v>
      </c>
      <c r="I16" s="131">
        <v>4.9000000000000004</v>
      </c>
      <c r="J16" s="129" t="s">
        <v>20</v>
      </c>
      <c r="K16" s="129">
        <f t="shared" si="18"/>
        <v>53</v>
      </c>
      <c r="L16" s="129" t="s">
        <v>21</v>
      </c>
      <c r="M16" s="130" t="str">
        <f t="shared" si="19"/>
        <v>(53 lx)</v>
      </c>
      <c r="N16" s="132">
        <v>2.6</v>
      </c>
      <c r="O16" s="133">
        <v>4.0999999999999996</v>
      </c>
      <c r="P16" s="134">
        <v>1.8</v>
      </c>
      <c r="Q16" s="135" t="s">
        <v>20</v>
      </c>
      <c r="R16" s="135">
        <f t="shared" si="0"/>
        <v>19</v>
      </c>
      <c r="S16" s="135" t="s">
        <v>21</v>
      </c>
      <c r="T16" s="136" t="str">
        <f t="shared" si="1"/>
        <v>(19 lx)</v>
      </c>
      <c r="U16" s="137">
        <v>4.0999999999999996</v>
      </c>
      <c r="V16" s="135" t="s">
        <v>20</v>
      </c>
      <c r="W16" s="135">
        <f t="shared" si="2"/>
        <v>44</v>
      </c>
      <c r="X16" s="135" t="s">
        <v>21</v>
      </c>
      <c r="Y16" s="136" t="str">
        <f t="shared" si="3"/>
        <v>(44 lx)</v>
      </c>
      <c r="Z16" s="138">
        <v>2.2999999999999998</v>
      </c>
      <c r="AA16" s="139">
        <v>3.9</v>
      </c>
      <c r="AB16" s="140">
        <v>1.4</v>
      </c>
      <c r="AC16" s="135" t="s">
        <v>20</v>
      </c>
      <c r="AD16" s="135">
        <f t="shared" si="4"/>
        <v>15</v>
      </c>
      <c r="AE16" s="135" t="s">
        <v>21</v>
      </c>
      <c r="AF16" s="136" t="str">
        <f t="shared" si="5"/>
        <v>(15 lx)</v>
      </c>
      <c r="AG16" s="141">
        <v>3.4</v>
      </c>
      <c r="AH16" s="135" t="s">
        <v>20</v>
      </c>
      <c r="AI16" s="135">
        <f t="shared" si="6"/>
        <v>37</v>
      </c>
      <c r="AJ16" s="135" t="s">
        <v>21</v>
      </c>
      <c r="AK16" s="136" t="str">
        <f t="shared" si="7"/>
        <v>(37 lx)</v>
      </c>
      <c r="AL16" s="138">
        <v>2.5</v>
      </c>
      <c r="AM16" s="139">
        <v>4.3</v>
      </c>
      <c r="AN16" s="140">
        <v>0.6</v>
      </c>
      <c r="AO16" s="135" t="s">
        <v>20</v>
      </c>
      <c r="AP16" s="135">
        <f t="shared" si="8"/>
        <v>6</v>
      </c>
      <c r="AQ16" s="135" t="s">
        <v>21</v>
      </c>
      <c r="AR16" s="136" t="str">
        <f t="shared" si="9"/>
        <v>(6 lx)</v>
      </c>
      <c r="AS16" s="137">
        <v>2.6</v>
      </c>
      <c r="AT16" s="135" t="s">
        <v>20</v>
      </c>
      <c r="AU16" s="135">
        <f t="shared" si="10"/>
        <v>28</v>
      </c>
      <c r="AV16" s="135" t="s">
        <v>21</v>
      </c>
      <c r="AW16" s="136" t="str">
        <f t="shared" si="11"/>
        <v>(28 lx)</v>
      </c>
      <c r="AX16" s="138">
        <v>4.4000000000000004</v>
      </c>
      <c r="AY16" s="139">
        <v>11</v>
      </c>
      <c r="AZ16" s="140">
        <v>0.3</v>
      </c>
      <c r="BA16" s="135" t="s">
        <v>20</v>
      </c>
      <c r="BB16" s="135">
        <f t="shared" si="12"/>
        <v>3</v>
      </c>
      <c r="BC16" s="135" t="s">
        <v>21</v>
      </c>
      <c r="BD16" s="136" t="str">
        <f t="shared" si="13"/>
        <v>(3 lx)</v>
      </c>
      <c r="BE16" s="137">
        <v>2.2999999999999998</v>
      </c>
      <c r="BF16" s="135" t="s">
        <v>20</v>
      </c>
      <c r="BG16" s="135">
        <f t="shared" si="14"/>
        <v>25</v>
      </c>
      <c r="BH16" s="135" t="s">
        <v>21</v>
      </c>
      <c r="BI16" s="136" t="str">
        <f t="shared" si="15"/>
        <v>(25 lx)</v>
      </c>
      <c r="BJ16" s="138">
        <v>8.1</v>
      </c>
      <c r="BK16" s="139">
        <v>22.1</v>
      </c>
    </row>
    <row r="17" spans="3:63" x14ac:dyDescent="0.35">
      <c r="C17" s="89"/>
      <c r="D17" s="89"/>
      <c r="E17" s="89"/>
      <c r="F17" s="89"/>
      <c r="G17" s="89"/>
      <c r="H17" s="89"/>
      <c r="I17" s="142"/>
      <c r="J17" s="142"/>
      <c r="K17" s="142"/>
      <c r="L17" s="142"/>
      <c r="M17" s="142"/>
      <c r="N17" s="89"/>
      <c r="O17" s="89"/>
      <c r="P17" s="143"/>
      <c r="Q17" s="143"/>
      <c r="R17" s="143"/>
      <c r="S17" s="143"/>
      <c r="T17" s="143"/>
      <c r="U17" s="89"/>
      <c r="V17" s="89"/>
      <c r="W17" s="89"/>
      <c r="X17" s="89"/>
      <c r="Y17" s="89"/>
      <c r="Z17" s="89"/>
      <c r="AA17" s="143"/>
      <c r="AB17" s="144"/>
      <c r="AC17" s="144"/>
      <c r="AD17" s="144"/>
      <c r="AE17" s="144"/>
      <c r="AF17" s="144"/>
      <c r="AG17" s="89"/>
      <c r="AH17" s="89"/>
      <c r="AI17" s="89"/>
      <c r="AJ17" s="89"/>
      <c r="AK17" s="89"/>
      <c r="AL17" s="143"/>
      <c r="AM17" s="89"/>
    </row>
    <row r="18" spans="3:63" x14ac:dyDescent="0.35">
      <c r="C18" s="77" t="s">
        <v>28</v>
      </c>
      <c r="D18" s="98" t="s">
        <v>71</v>
      </c>
      <c r="E18" s="98"/>
      <c r="F18" s="98"/>
      <c r="G18" s="98"/>
      <c r="H18" s="98"/>
    </row>
    <row r="19" spans="3:63" s="86" customFormat="1" x14ac:dyDescent="0.35">
      <c r="AZ19" s="90"/>
    </row>
    <row r="21" spans="3:63" x14ac:dyDescent="0.35">
      <c r="C21" s="81" t="s">
        <v>68</v>
      </c>
    </row>
    <row r="22" spans="3:63" x14ac:dyDescent="0.35">
      <c r="C22" s="86" t="s">
        <v>72</v>
      </c>
    </row>
    <row r="23" spans="3:63" ht="15" thickBot="1" x14ac:dyDescent="0.4"/>
    <row r="24" spans="3:63" s="98" customFormat="1" x14ac:dyDescent="0.35">
      <c r="C24" s="94" t="s">
        <v>9</v>
      </c>
      <c r="D24" s="95" t="s">
        <v>70</v>
      </c>
      <c r="E24" s="96"/>
      <c r="F24" s="96"/>
      <c r="G24" s="96"/>
      <c r="H24" s="96"/>
      <c r="I24" s="96"/>
      <c r="J24" s="96"/>
      <c r="K24" s="96"/>
      <c r="L24" s="96"/>
      <c r="M24" s="96"/>
      <c r="N24" s="96"/>
      <c r="O24" s="97"/>
      <c r="P24" s="95" t="s">
        <v>58</v>
      </c>
      <c r="Q24" s="96"/>
      <c r="R24" s="96"/>
      <c r="S24" s="96"/>
      <c r="T24" s="96"/>
      <c r="U24" s="96"/>
      <c r="V24" s="96"/>
      <c r="W24" s="96"/>
      <c r="X24" s="96"/>
      <c r="Y24" s="96"/>
      <c r="Z24" s="96"/>
      <c r="AA24" s="97"/>
      <c r="AB24" s="95" t="s">
        <v>10</v>
      </c>
      <c r="AC24" s="96"/>
      <c r="AD24" s="96"/>
      <c r="AE24" s="96"/>
      <c r="AF24" s="96"/>
      <c r="AG24" s="96"/>
      <c r="AH24" s="96"/>
      <c r="AI24" s="96"/>
      <c r="AJ24" s="96"/>
      <c r="AK24" s="96"/>
      <c r="AL24" s="96"/>
      <c r="AM24" s="97"/>
      <c r="AN24" s="95" t="s">
        <v>11</v>
      </c>
      <c r="AO24" s="96"/>
      <c r="AP24" s="96"/>
      <c r="AQ24" s="96"/>
      <c r="AR24" s="96"/>
      <c r="AS24" s="96"/>
      <c r="AT24" s="96"/>
      <c r="AU24" s="96"/>
      <c r="AV24" s="96"/>
      <c r="AW24" s="96"/>
      <c r="AX24" s="96"/>
      <c r="AY24" s="97"/>
      <c r="AZ24" s="95" t="s">
        <v>12</v>
      </c>
      <c r="BA24" s="96"/>
      <c r="BB24" s="96"/>
      <c r="BC24" s="96"/>
      <c r="BD24" s="96"/>
      <c r="BE24" s="96"/>
      <c r="BF24" s="96"/>
      <c r="BG24" s="96"/>
      <c r="BH24" s="96"/>
      <c r="BI24" s="96"/>
      <c r="BJ24" s="96"/>
      <c r="BK24" s="97"/>
    </row>
    <row r="25" spans="3:63" s="106" customFormat="1" ht="29" x14ac:dyDescent="0.35">
      <c r="C25" s="99" t="s">
        <v>14</v>
      </c>
      <c r="D25" s="100" t="s">
        <v>15</v>
      </c>
      <c r="E25" s="101"/>
      <c r="F25" s="101"/>
      <c r="G25" s="101"/>
      <c r="H25" s="102"/>
      <c r="I25" s="103" t="s">
        <v>16</v>
      </c>
      <c r="J25" s="101"/>
      <c r="K25" s="101"/>
      <c r="L25" s="101"/>
      <c r="M25" s="102"/>
      <c r="N25" s="104" t="s">
        <v>17</v>
      </c>
      <c r="O25" s="105" t="s">
        <v>18</v>
      </c>
      <c r="P25" s="100" t="s">
        <v>15</v>
      </c>
      <c r="Q25" s="101"/>
      <c r="R25" s="101"/>
      <c r="S25" s="101"/>
      <c r="T25" s="102"/>
      <c r="U25" s="103" t="s">
        <v>16</v>
      </c>
      <c r="V25" s="101"/>
      <c r="W25" s="101"/>
      <c r="X25" s="101"/>
      <c r="Y25" s="102"/>
      <c r="Z25" s="104" t="s">
        <v>17</v>
      </c>
      <c r="AA25" s="105" t="s">
        <v>18</v>
      </c>
      <c r="AB25" s="100" t="s">
        <v>15</v>
      </c>
      <c r="AC25" s="101"/>
      <c r="AD25" s="101"/>
      <c r="AE25" s="101"/>
      <c r="AF25" s="102"/>
      <c r="AG25" s="103" t="s">
        <v>16</v>
      </c>
      <c r="AH25" s="101"/>
      <c r="AI25" s="101"/>
      <c r="AJ25" s="101"/>
      <c r="AK25" s="102"/>
      <c r="AL25" s="104" t="s">
        <v>17</v>
      </c>
      <c r="AM25" s="105" t="s">
        <v>18</v>
      </c>
      <c r="AN25" s="100" t="s">
        <v>15</v>
      </c>
      <c r="AO25" s="101"/>
      <c r="AP25" s="101"/>
      <c r="AQ25" s="101"/>
      <c r="AR25" s="102"/>
      <c r="AS25" s="103" t="s">
        <v>16</v>
      </c>
      <c r="AT25" s="101"/>
      <c r="AU25" s="101"/>
      <c r="AV25" s="101"/>
      <c r="AW25" s="102"/>
      <c r="AX25" s="104" t="s">
        <v>17</v>
      </c>
      <c r="AY25" s="105" t="s">
        <v>18</v>
      </c>
      <c r="AZ25" s="100" t="s">
        <v>15</v>
      </c>
      <c r="BA25" s="101"/>
      <c r="BB25" s="101"/>
      <c r="BC25" s="101"/>
      <c r="BD25" s="102"/>
      <c r="BE25" s="103" t="s">
        <v>16</v>
      </c>
      <c r="BF25" s="101"/>
      <c r="BG25" s="101"/>
      <c r="BH25" s="101"/>
      <c r="BI25" s="102"/>
      <c r="BJ25" s="104" t="s">
        <v>17</v>
      </c>
      <c r="BK25" s="105" t="s">
        <v>18</v>
      </c>
    </row>
    <row r="26" spans="3:63" s="115" customFormat="1" x14ac:dyDescent="0.35">
      <c r="C26" s="107" t="s">
        <v>33</v>
      </c>
      <c r="D26" s="108">
        <v>0.4</v>
      </c>
      <c r="E26" s="109" t="s">
        <v>20</v>
      </c>
      <c r="F26" s="109">
        <f>ROUND(D26*10.7639,0)</f>
        <v>4</v>
      </c>
      <c r="G26" s="109" t="s">
        <v>21</v>
      </c>
      <c r="H26" s="110" t="str">
        <f>CONCATENATE("(",F26," ",G26,")")</f>
        <v>(4 lx)</v>
      </c>
      <c r="I26" s="111">
        <v>4.5</v>
      </c>
      <c r="J26" s="109" t="s">
        <v>20</v>
      </c>
      <c r="K26" s="109">
        <f>ROUND(I26*10.7639,0)</f>
        <v>48</v>
      </c>
      <c r="L26" s="109" t="s">
        <v>21</v>
      </c>
      <c r="M26" s="110" t="str">
        <f>CONCATENATE("(",K26," ",L26,")")</f>
        <v>(48 lx)</v>
      </c>
      <c r="N26" s="112">
        <v>11</v>
      </c>
      <c r="O26" s="113">
        <v>30.7</v>
      </c>
      <c r="P26" s="114">
        <v>0.2</v>
      </c>
      <c r="Q26" s="109" t="s">
        <v>20</v>
      </c>
      <c r="R26" s="109">
        <f t="shared" ref="R26:R29" si="20">ROUND(P26*10.7639,0)</f>
        <v>2</v>
      </c>
      <c r="S26" s="109" t="s">
        <v>21</v>
      </c>
      <c r="T26" s="110" t="str">
        <f t="shared" ref="T26:T29" si="21">CONCATENATE("(",R26," ",S26,")")</f>
        <v>(2 lx)</v>
      </c>
      <c r="U26" s="111">
        <v>4</v>
      </c>
      <c r="V26" s="109" t="s">
        <v>20</v>
      </c>
      <c r="W26" s="109">
        <f t="shared" ref="W26:W29" si="22">ROUND(U26*10.7639,0)</f>
        <v>43</v>
      </c>
      <c r="X26" s="109" t="s">
        <v>21</v>
      </c>
      <c r="Y26" s="110" t="str">
        <f t="shared" ref="Y26:Y29" si="23">CONCATENATE("(",W26," ",X26,")")</f>
        <v>(43 lx)</v>
      </c>
      <c r="Z26" s="112">
        <v>18.899999999999999</v>
      </c>
      <c r="AA26" s="113">
        <v>128.69999999999999</v>
      </c>
      <c r="AB26" s="114">
        <v>0.1</v>
      </c>
      <c r="AC26" s="109" t="s">
        <v>20</v>
      </c>
      <c r="AD26" s="109">
        <f t="shared" ref="AD26:AD29" si="24">ROUND(AB26*10.7639,0)</f>
        <v>1</v>
      </c>
      <c r="AE26" s="109" t="s">
        <v>21</v>
      </c>
      <c r="AF26" s="110" t="str">
        <f t="shared" ref="AF26:AF29" si="25">CONCATENATE("(",AD26," ",AE26,")")</f>
        <v>(1 lx)</v>
      </c>
      <c r="AG26" s="111">
        <v>3.1</v>
      </c>
      <c r="AH26" s="109" t="s">
        <v>20</v>
      </c>
      <c r="AI26" s="109">
        <f t="shared" ref="AI26:AI29" si="26">ROUND(AG26*10.7639,0)</f>
        <v>33</v>
      </c>
      <c r="AJ26" s="109" t="s">
        <v>21</v>
      </c>
      <c r="AK26" s="110" t="str">
        <f t="shared" ref="AK26:AK29" si="27">CONCATENATE("(",AI26," ",AJ26,")")</f>
        <v>(33 lx)</v>
      </c>
      <c r="AL26" s="112">
        <v>27.7</v>
      </c>
      <c r="AM26" s="113">
        <v>109.7</v>
      </c>
      <c r="AN26" s="114">
        <v>0.1</v>
      </c>
      <c r="AO26" s="109" t="s">
        <v>20</v>
      </c>
      <c r="AP26" s="109">
        <f t="shared" ref="AP26:AP29" si="28">ROUND(AN26*10.7639,0)</f>
        <v>1</v>
      </c>
      <c r="AQ26" s="109" t="s">
        <v>21</v>
      </c>
      <c r="AR26" s="110" t="str">
        <f t="shared" ref="AR26:AR29" si="29">CONCATENATE("(",AP26," ",AQ26,")")</f>
        <v>(1 lx)</v>
      </c>
      <c r="AS26" s="111">
        <v>2.2999999999999998</v>
      </c>
      <c r="AT26" s="109" t="s">
        <v>20</v>
      </c>
      <c r="AU26" s="109">
        <f t="shared" ref="AU26:AU29" si="30">ROUND(AS26*10.7639,0)</f>
        <v>25</v>
      </c>
      <c r="AV26" s="109" t="s">
        <v>21</v>
      </c>
      <c r="AW26" s="110" t="str">
        <f t="shared" ref="AW26:AW29" si="31">CONCATENATE("(",AU26," ",AV26,")")</f>
        <v>(25 lx)</v>
      </c>
      <c r="AX26" s="112">
        <v>32.700000000000003</v>
      </c>
      <c r="AY26" s="113">
        <v>171.4</v>
      </c>
      <c r="AZ26" s="114">
        <v>0</v>
      </c>
      <c r="BA26" s="109" t="s">
        <v>20</v>
      </c>
      <c r="BB26" s="109">
        <f t="shared" ref="BB26:BB29" si="32">ROUND(AZ26*10.7639,0)</f>
        <v>0</v>
      </c>
      <c r="BC26" s="109" t="s">
        <v>21</v>
      </c>
      <c r="BD26" s="110" t="str">
        <f t="shared" ref="BD26:BD29" si="33">CONCATENATE("(",BB26," ",BC26,")")</f>
        <v>(0 lx)</v>
      </c>
      <c r="BE26" s="111">
        <v>2.2000000000000002</v>
      </c>
      <c r="BF26" s="109" t="s">
        <v>20</v>
      </c>
      <c r="BG26" s="109">
        <f t="shared" ref="BG26:BG29" si="34">ROUND(BE26*10.7639,0)</f>
        <v>24</v>
      </c>
      <c r="BH26" s="109" t="s">
        <v>21</v>
      </c>
      <c r="BI26" s="110" t="str">
        <f t="shared" ref="BI26:BI29" si="35">CONCATENATE("(",BG26," ",BH26,")")</f>
        <v>(24 lx)</v>
      </c>
      <c r="BJ26" s="112">
        <v>74.7</v>
      </c>
      <c r="BK26" s="113">
        <v>399.3</v>
      </c>
    </row>
    <row r="27" spans="3:63" s="115" customFormat="1" x14ac:dyDescent="0.35">
      <c r="C27" s="107" t="s">
        <v>34</v>
      </c>
      <c r="D27" s="114">
        <v>0.7</v>
      </c>
      <c r="E27" s="109" t="s">
        <v>20</v>
      </c>
      <c r="F27" s="116">
        <f>ROUND(D27*10.7639,0)</f>
        <v>8</v>
      </c>
      <c r="G27" s="109" t="s">
        <v>21</v>
      </c>
      <c r="H27" s="110" t="str">
        <f>CONCATENATE("(",F27," ",G27,")")</f>
        <v>(8 lx)</v>
      </c>
      <c r="I27" s="111">
        <v>4.5999999999999996</v>
      </c>
      <c r="J27" s="109" t="s">
        <v>20</v>
      </c>
      <c r="K27" s="109">
        <f>ROUND(I27*10.7639,0)</f>
        <v>50</v>
      </c>
      <c r="L27" s="109" t="s">
        <v>21</v>
      </c>
      <c r="M27" s="110" t="str">
        <f>CONCATENATE("(",K27," ",L27,")")</f>
        <v>(50 lx)</v>
      </c>
      <c r="N27" s="117">
        <v>6.2</v>
      </c>
      <c r="O27" s="118">
        <v>14.1</v>
      </c>
      <c r="P27" s="119">
        <v>0.4</v>
      </c>
      <c r="Q27" s="120" t="s">
        <v>20</v>
      </c>
      <c r="R27" s="120">
        <f t="shared" si="20"/>
        <v>4</v>
      </c>
      <c r="S27" s="120" t="s">
        <v>21</v>
      </c>
      <c r="T27" s="121" t="str">
        <f t="shared" si="21"/>
        <v>(4 lx)</v>
      </c>
      <c r="U27" s="122">
        <v>3.8</v>
      </c>
      <c r="V27" s="120" t="s">
        <v>20</v>
      </c>
      <c r="W27" s="120">
        <f t="shared" si="22"/>
        <v>41</v>
      </c>
      <c r="X27" s="120" t="s">
        <v>21</v>
      </c>
      <c r="Y27" s="121" t="str">
        <f t="shared" si="23"/>
        <v>(41 lx)</v>
      </c>
      <c r="Z27" s="123">
        <v>8.6999999999999993</v>
      </c>
      <c r="AA27" s="124">
        <v>35.299999999999997</v>
      </c>
      <c r="AB27" s="125">
        <v>0.3</v>
      </c>
      <c r="AC27" s="120" t="s">
        <v>20</v>
      </c>
      <c r="AD27" s="120">
        <f t="shared" si="24"/>
        <v>3</v>
      </c>
      <c r="AE27" s="120" t="s">
        <v>21</v>
      </c>
      <c r="AF27" s="121" t="str">
        <f t="shared" si="25"/>
        <v>(3 lx)</v>
      </c>
      <c r="AG27" s="126">
        <v>3.1</v>
      </c>
      <c r="AH27" s="120" t="s">
        <v>20</v>
      </c>
      <c r="AI27" s="120">
        <f t="shared" si="26"/>
        <v>33</v>
      </c>
      <c r="AJ27" s="120" t="s">
        <v>21</v>
      </c>
      <c r="AK27" s="121" t="str">
        <f t="shared" si="27"/>
        <v>(33 lx)</v>
      </c>
      <c r="AL27" s="123">
        <v>11.9</v>
      </c>
      <c r="AM27" s="124">
        <v>36.200000000000003</v>
      </c>
      <c r="AN27" s="125">
        <v>0.2</v>
      </c>
      <c r="AO27" s="120" t="s">
        <v>20</v>
      </c>
      <c r="AP27" s="120">
        <f t="shared" si="28"/>
        <v>2</v>
      </c>
      <c r="AQ27" s="120" t="s">
        <v>21</v>
      </c>
      <c r="AR27" s="121" t="str">
        <f t="shared" si="29"/>
        <v>(2 lx)</v>
      </c>
      <c r="AS27" s="122">
        <v>2.2999999999999998</v>
      </c>
      <c r="AT27" s="120" t="s">
        <v>20</v>
      </c>
      <c r="AU27" s="120">
        <f t="shared" si="30"/>
        <v>25</v>
      </c>
      <c r="AV27" s="120" t="s">
        <v>21</v>
      </c>
      <c r="AW27" s="121" t="str">
        <f t="shared" si="31"/>
        <v>(25 lx)</v>
      </c>
      <c r="AX27" s="123">
        <v>14.6</v>
      </c>
      <c r="AY27" s="124">
        <v>58.1</v>
      </c>
      <c r="AZ27" s="125">
        <v>0.1</v>
      </c>
      <c r="BA27" s="120" t="s">
        <v>20</v>
      </c>
      <c r="BB27" s="120">
        <f t="shared" si="32"/>
        <v>1</v>
      </c>
      <c r="BC27" s="120" t="s">
        <v>21</v>
      </c>
      <c r="BD27" s="121" t="str">
        <f t="shared" si="33"/>
        <v>(1 lx)</v>
      </c>
      <c r="BE27" s="122">
        <v>2.2000000000000002</v>
      </c>
      <c r="BF27" s="120" t="s">
        <v>20</v>
      </c>
      <c r="BG27" s="120">
        <f t="shared" si="34"/>
        <v>24</v>
      </c>
      <c r="BH27" s="120" t="s">
        <v>21</v>
      </c>
      <c r="BI27" s="121" t="str">
        <f t="shared" si="35"/>
        <v>(24 lx)</v>
      </c>
      <c r="BJ27" s="123">
        <v>31.9</v>
      </c>
      <c r="BK27" s="124">
        <v>132.4</v>
      </c>
    </row>
    <row r="28" spans="3:63" s="115" customFormat="1" x14ac:dyDescent="0.35">
      <c r="C28" s="107" t="s">
        <v>35</v>
      </c>
      <c r="D28" s="114">
        <v>0.9</v>
      </c>
      <c r="E28" s="109" t="s">
        <v>20</v>
      </c>
      <c r="F28" s="109">
        <f t="shared" ref="F28:F29" si="36">ROUND(D28*10.7639,0)</f>
        <v>10</v>
      </c>
      <c r="G28" s="109" t="s">
        <v>21</v>
      </c>
      <c r="H28" s="110" t="str">
        <f t="shared" ref="H28:H29" si="37">CONCATENATE("(",F28," ",G28,")")</f>
        <v>(10 lx)</v>
      </c>
      <c r="I28" s="111">
        <v>4.3</v>
      </c>
      <c r="J28" s="109" t="s">
        <v>20</v>
      </c>
      <c r="K28" s="109">
        <f t="shared" ref="K28:K29" si="38">ROUND(I28*10.7639,0)</f>
        <v>46</v>
      </c>
      <c r="L28" s="109" t="s">
        <v>21</v>
      </c>
      <c r="M28" s="110" t="str">
        <f t="shared" ref="M28:M29" si="39">CONCATENATE("(",K28," ",L28,")")</f>
        <v>(46 lx)</v>
      </c>
      <c r="N28" s="117">
        <v>4.7</v>
      </c>
      <c r="O28" s="118">
        <v>8.9</v>
      </c>
      <c r="P28" s="119">
        <v>0.8</v>
      </c>
      <c r="Q28" s="120" t="s">
        <v>20</v>
      </c>
      <c r="R28" s="120">
        <f t="shared" si="20"/>
        <v>9</v>
      </c>
      <c r="S28" s="120" t="s">
        <v>21</v>
      </c>
      <c r="T28" s="121" t="str">
        <f t="shared" si="21"/>
        <v>(9 lx)</v>
      </c>
      <c r="U28" s="122">
        <v>3.6</v>
      </c>
      <c r="V28" s="120" t="s">
        <v>20</v>
      </c>
      <c r="W28" s="120">
        <f t="shared" si="22"/>
        <v>39</v>
      </c>
      <c r="X28" s="120" t="s">
        <v>21</v>
      </c>
      <c r="Y28" s="121" t="str">
        <f t="shared" si="23"/>
        <v>(39 lx)</v>
      </c>
      <c r="Z28" s="123">
        <v>4.4000000000000004</v>
      </c>
      <c r="AA28" s="124">
        <v>12.4</v>
      </c>
      <c r="AB28" s="125">
        <v>0.5</v>
      </c>
      <c r="AC28" s="120" t="s">
        <v>20</v>
      </c>
      <c r="AD28" s="120">
        <f t="shared" si="24"/>
        <v>5</v>
      </c>
      <c r="AE28" s="120" t="s">
        <v>21</v>
      </c>
      <c r="AF28" s="121" t="str">
        <f t="shared" si="25"/>
        <v>(5 lx)</v>
      </c>
      <c r="AG28" s="126">
        <v>3</v>
      </c>
      <c r="AH28" s="120" t="s">
        <v>20</v>
      </c>
      <c r="AI28" s="120">
        <f t="shared" si="26"/>
        <v>32</v>
      </c>
      <c r="AJ28" s="120" t="s">
        <v>21</v>
      </c>
      <c r="AK28" s="121" t="str">
        <f t="shared" si="27"/>
        <v>(32 lx)</v>
      </c>
      <c r="AL28" s="123">
        <v>5.9</v>
      </c>
      <c r="AM28" s="124">
        <v>14</v>
      </c>
      <c r="AN28" s="125">
        <v>0.3</v>
      </c>
      <c r="AO28" s="120" t="s">
        <v>20</v>
      </c>
      <c r="AP28" s="120">
        <f t="shared" si="28"/>
        <v>3</v>
      </c>
      <c r="AQ28" s="120" t="s">
        <v>21</v>
      </c>
      <c r="AR28" s="121" t="str">
        <f t="shared" si="29"/>
        <v>(3 lx)</v>
      </c>
      <c r="AS28" s="122">
        <v>2.2999999999999998</v>
      </c>
      <c r="AT28" s="120" t="s">
        <v>20</v>
      </c>
      <c r="AU28" s="120">
        <f t="shared" si="30"/>
        <v>25</v>
      </c>
      <c r="AV28" s="120" t="s">
        <v>21</v>
      </c>
      <c r="AW28" s="121" t="str">
        <f t="shared" si="31"/>
        <v>(25 lx)</v>
      </c>
      <c r="AX28" s="123">
        <v>7.3</v>
      </c>
      <c r="AY28" s="124">
        <v>22.4</v>
      </c>
      <c r="AZ28" s="125">
        <v>0.1</v>
      </c>
      <c r="BA28" s="120" t="s">
        <v>20</v>
      </c>
      <c r="BB28" s="120">
        <f t="shared" si="32"/>
        <v>1</v>
      </c>
      <c r="BC28" s="120" t="s">
        <v>21</v>
      </c>
      <c r="BD28" s="121" t="str">
        <f t="shared" si="33"/>
        <v>(1 lx)</v>
      </c>
      <c r="BE28" s="122">
        <v>2.1</v>
      </c>
      <c r="BF28" s="120" t="s">
        <v>20</v>
      </c>
      <c r="BG28" s="120">
        <f t="shared" si="34"/>
        <v>23</v>
      </c>
      <c r="BH28" s="120" t="s">
        <v>21</v>
      </c>
      <c r="BI28" s="121" t="str">
        <f t="shared" si="35"/>
        <v>(23 lx)</v>
      </c>
      <c r="BJ28" s="123">
        <v>17.5</v>
      </c>
      <c r="BK28" s="124">
        <v>57.5</v>
      </c>
    </row>
    <row r="29" spans="3:63" s="115" customFormat="1" ht="15" thickBot="1" x14ac:dyDescent="0.4">
      <c r="C29" s="127" t="s">
        <v>36</v>
      </c>
      <c r="D29" s="128">
        <v>1.1000000000000001</v>
      </c>
      <c r="E29" s="129" t="s">
        <v>20</v>
      </c>
      <c r="F29" s="129">
        <f t="shared" si="36"/>
        <v>12</v>
      </c>
      <c r="G29" s="129" t="s">
        <v>21</v>
      </c>
      <c r="H29" s="130" t="str">
        <f t="shared" si="37"/>
        <v>(12 lx)</v>
      </c>
      <c r="I29" s="131">
        <v>4.0999999999999996</v>
      </c>
      <c r="J29" s="129" t="s">
        <v>20</v>
      </c>
      <c r="K29" s="129">
        <f t="shared" si="38"/>
        <v>44</v>
      </c>
      <c r="L29" s="129" t="s">
        <v>21</v>
      </c>
      <c r="M29" s="130" t="str">
        <f t="shared" si="39"/>
        <v>(44 lx)</v>
      </c>
      <c r="N29" s="132">
        <v>3.8</v>
      </c>
      <c r="O29" s="133">
        <v>6.3</v>
      </c>
      <c r="P29" s="134">
        <v>1</v>
      </c>
      <c r="Q29" s="135" t="s">
        <v>20</v>
      </c>
      <c r="R29" s="135">
        <f t="shared" si="20"/>
        <v>11</v>
      </c>
      <c r="S29" s="135" t="s">
        <v>21</v>
      </c>
      <c r="T29" s="136" t="str">
        <f t="shared" si="21"/>
        <v>(11 lx)</v>
      </c>
      <c r="U29" s="137">
        <v>3.4</v>
      </c>
      <c r="V29" s="135" t="s">
        <v>20</v>
      </c>
      <c r="W29" s="135">
        <f t="shared" si="22"/>
        <v>37</v>
      </c>
      <c r="X29" s="135" t="s">
        <v>21</v>
      </c>
      <c r="Y29" s="136" t="str">
        <f t="shared" si="23"/>
        <v>(37 lx)</v>
      </c>
      <c r="Z29" s="138">
        <v>3.3</v>
      </c>
      <c r="AA29" s="139">
        <v>6.8</v>
      </c>
      <c r="AB29" s="140">
        <v>0.7</v>
      </c>
      <c r="AC29" s="135" t="s">
        <v>20</v>
      </c>
      <c r="AD29" s="135">
        <f t="shared" si="24"/>
        <v>8</v>
      </c>
      <c r="AE29" s="135" t="s">
        <v>21</v>
      </c>
      <c r="AF29" s="136" t="str">
        <f t="shared" si="25"/>
        <v>(8 lx)</v>
      </c>
      <c r="AG29" s="141">
        <v>2.8</v>
      </c>
      <c r="AH29" s="135" t="s">
        <v>20</v>
      </c>
      <c r="AI29" s="135">
        <f t="shared" si="26"/>
        <v>30</v>
      </c>
      <c r="AJ29" s="135" t="s">
        <v>21</v>
      </c>
      <c r="AK29" s="136" t="str">
        <f t="shared" si="27"/>
        <v>(30 lx)</v>
      </c>
      <c r="AL29" s="138">
        <v>3.9</v>
      </c>
      <c r="AM29" s="139">
        <v>7.6</v>
      </c>
      <c r="AN29" s="140">
        <v>0.4</v>
      </c>
      <c r="AO29" s="135" t="s">
        <v>20</v>
      </c>
      <c r="AP29" s="135">
        <f t="shared" si="28"/>
        <v>4</v>
      </c>
      <c r="AQ29" s="135" t="s">
        <v>21</v>
      </c>
      <c r="AR29" s="136" t="str">
        <f t="shared" si="29"/>
        <v>(4 lx)</v>
      </c>
      <c r="AS29" s="137">
        <v>2.1</v>
      </c>
      <c r="AT29" s="135" t="s">
        <v>20</v>
      </c>
      <c r="AU29" s="135">
        <f t="shared" si="30"/>
        <v>23</v>
      </c>
      <c r="AV29" s="135" t="s">
        <v>21</v>
      </c>
      <c r="AW29" s="136" t="str">
        <f t="shared" si="31"/>
        <v>(23 lx)</v>
      </c>
      <c r="AX29" s="138">
        <v>4.8</v>
      </c>
      <c r="AY29" s="139">
        <v>12</v>
      </c>
      <c r="AZ29" s="140">
        <v>0.2</v>
      </c>
      <c r="BA29" s="135" t="s">
        <v>20</v>
      </c>
      <c r="BB29" s="135">
        <f t="shared" si="32"/>
        <v>2</v>
      </c>
      <c r="BC29" s="135" t="s">
        <v>21</v>
      </c>
      <c r="BD29" s="136" t="str">
        <f t="shared" si="33"/>
        <v>(2 lx)</v>
      </c>
      <c r="BE29" s="137">
        <v>1.9</v>
      </c>
      <c r="BF29" s="135" t="s">
        <v>20</v>
      </c>
      <c r="BG29" s="135">
        <f t="shared" si="34"/>
        <v>20</v>
      </c>
      <c r="BH29" s="135" t="s">
        <v>21</v>
      </c>
      <c r="BI29" s="136" t="str">
        <f t="shared" si="35"/>
        <v>(20 lx)</v>
      </c>
      <c r="BJ29" s="138">
        <v>10.8</v>
      </c>
      <c r="BK29" s="139">
        <v>28.9</v>
      </c>
    </row>
    <row r="30" spans="3:63" x14ac:dyDescent="0.35">
      <c r="C30" s="89"/>
      <c r="D30" s="89"/>
      <c r="E30" s="89"/>
      <c r="F30" s="89"/>
      <c r="G30" s="89"/>
      <c r="H30" s="89"/>
      <c r="I30" s="142"/>
      <c r="J30" s="142"/>
      <c r="K30" s="142"/>
      <c r="L30" s="142"/>
      <c r="M30" s="142"/>
      <c r="N30" s="89"/>
      <c r="O30" s="89"/>
      <c r="P30" s="143"/>
      <c r="Q30" s="143"/>
      <c r="R30" s="143"/>
      <c r="S30" s="143"/>
      <c r="T30" s="143"/>
      <c r="U30" s="89"/>
      <c r="V30" s="89"/>
      <c r="W30" s="89"/>
      <c r="X30" s="89"/>
      <c r="Y30" s="89"/>
      <c r="Z30" s="89"/>
      <c r="AA30" s="143"/>
      <c r="AB30" s="144"/>
      <c r="AC30" s="144"/>
      <c r="AD30" s="144"/>
      <c r="AE30" s="144"/>
      <c r="AF30" s="144"/>
      <c r="AG30" s="89"/>
      <c r="AH30" s="89"/>
      <c r="AI30" s="89"/>
      <c r="AJ30" s="89"/>
      <c r="AK30" s="89"/>
      <c r="AL30" s="143"/>
      <c r="AM30" s="89"/>
    </row>
    <row r="31" spans="3:63" x14ac:dyDescent="0.35">
      <c r="C31" s="77" t="s">
        <v>28</v>
      </c>
      <c r="D31" s="98" t="s">
        <v>71</v>
      </c>
      <c r="E31" s="98"/>
      <c r="F31" s="98"/>
      <c r="G31" s="98"/>
      <c r="H31" s="98"/>
    </row>
    <row r="32" spans="3:63" s="86" customFormat="1" x14ac:dyDescent="0.35">
      <c r="AZ32" s="90"/>
    </row>
    <row r="35" spans="3:15" x14ac:dyDescent="0.35">
      <c r="C35" s="77" t="s">
        <v>42</v>
      </c>
    </row>
    <row r="36" spans="3:15" x14ac:dyDescent="0.35">
      <c r="D36" s="77" t="s">
        <v>45</v>
      </c>
      <c r="M36" s="98" t="s">
        <v>46</v>
      </c>
      <c r="O36" s="145"/>
    </row>
    <row r="37" spans="3:15" x14ac:dyDescent="0.35">
      <c r="D37" s="77" t="s">
        <v>47</v>
      </c>
      <c r="M37" s="98" t="s">
        <v>73</v>
      </c>
    </row>
    <row r="38" spans="3:15" x14ac:dyDescent="0.35">
      <c r="D38" s="77" t="s">
        <v>49</v>
      </c>
      <c r="M38" s="98" t="s">
        <v>74</v>
      </c>
    </row>
    <row r="39" spans="3:15" x14ac:dyDescent="0.35">
      <c r="M39" s="98" t="s">
        <v>75</v>
      </c>
    </row>
    <row r="40" spans="3:15" x14ac:dyDescent="0.35">
      <c r="D40" s="77" t="s">
        <v>51</v>
      </c>
      <c r="M40" s="98" t="s">
        <v>52</v>
      </c>
    </row>
    <row r="41" spans="3:15" x14ac:dyDescent="0.35">
      <c r="D41" s="77" t="s">
        <v>66</v>
      </c>
      <c r="M41" s="98">
        <v>0</v>
      </c>
    </row>
    <row r="42" spans="3:15" x14ac:dyDescent="0.35">
      <c r="D42" s="77" t="s">
        <v>67</v>
      </c>
      <c r="M42" s="98">
        <v>0</v>
      </c>
    </row>
    <row r="43" spans="3:15" x14ac:dyDescent="0.35">
      <c r="D43" s="77" t="s">
        <v>55</v>
      </c>
      <c r="M43" s="98" t="s">
        <v>56</v>
      </c>
    </row>
  </sheetData>
  <sheetProtection algorithmName="SHA-512" hashValue="uddPy/3Mox4j8beC7dW5Y/5ruMJXO9zlE9gP06/2aKAjXgUqpW/GwQE4YT9XgWAOy0lpsUPIUmaf4TSG0xEqNQ==" saltValue="CPPxjfHHfSDv3MxvvIgcbg==" spinCount="100000" sheet="1" objects="1" scenarios="1" selectLockedCells="1"/>
  <conditionalFormatting sqref="D1:O5 D6:N6 D7:O10 D38:L39 N38:O39 D24:O30 D40:O1048576 D32:O37 E31:O31">
    <cfRule type="expression" dxfId="25" priority="20">
      <formula>AND($D1&gt;=$T$7,$I1&gt;=$AF$7,$N1&lt;=$AR$7)</formula>
    </cfRule>
  </conditionalFormatting>
  <conditionalFormatting sqref="P1:AA10 Q24:AA24 P25:AA1048576">
    <cfRule type="expression" dxfId="24" priority="19">
      <formula>AND($P1&gt;=$T$7,$U1&gt;=$AF$7,$Z1&lt;=$AR$7)</formula>
    </cfRule>
  </conditionalFormatting>
  <conditionalFormatting sqref="AB1:AM10 AC24:AM24 AB25:AM1048576">
    <cfRule type="expression" dxfId="23" priority="18">
      <formula>AND($AB1&gt;=$T$7,$AG1&gt;=$AF$7,$AL1&lt;=$AR$7)</formula>
    </cfRule>
  </conditionalFormatting>
  <conditionalFormatting sqref="AN1:AY10 AO24:AY24 AN25:AY1048576">
    <cfRule type="expression" dxfId="22" priority="17">
      <formula>AND($AN1&gt;=$T$7,$AS1&gt;=$AF$7,$AX1&lt;=$AR$7)</formula>
    </cfRule>
  </conditionalFormatting>
  <conditionalFormatting sqref="AZ25:BK29 BA24:BK24">
    <cfRule type="expression" dxfId="21" priority="10">
      <formula>AND($AN24&gt;=$T$7,$AS24&gt;=$AF$7,$AX24&lt;=$AR$7)</formula>
    </cfRule>
  </conditionalFormatting>
  <conditionalFormatting sqref="D11:O23">
    <cfRule type="expression" dxfId="20" priority="7">
      <formula>AND($D11&gt;=$T$7,$I11&gt;=$AF$7,$N11&lt;=$AR$7)</formula>
    </cfRule>
  </conditionalFormatting>
  <conditionalFormatting sqref="Q11:AA11 P12:AA23">
    <cfRule type="expression" dxfId="19" priority="6">
      <formula>AND($P11&gt;=$T$7,$U11&gt;=$AF$7,$Z11&lt;=$AR$7)</formula>
    </cfRule>
  </conditionalFormatting>
  <conditionalFormatting sqref="AC11:AM11 AB12:AM23">
    <cfRule type="expression" dxfId="18" priority="5">
      <formula>AND($AB11&gt;=$T$7,$AG11&gt;=$AF$7,$AL11&lt;=$AR$7)</formula>
    </cfRule>
  </conditionalFormatting>
  <conditionalFormatting sqref="AO11:AY11 AN12:AY23">
    <cfRule type="expression" dxfId="17" priority="4">
      <formula>AND($AN11&gt;=$T$7,$AS11&gt;=$AF$7,$AX11&lt;=$AR$7)</formula>
    </cfRule>
  </conditionalFormatting>
  <conditionalFormatting sqref="AZ12:BK16 BA11:BK11">
    <cfRule type="expression" dxfId="16" priority="3">
      <formula>AND($AN11&gt;=$T$7,$AS11&gt;=$AF$7,$AX11&lt;=$AR$7)</formula>
    </cfRule>
  </conditionalFormatting>
  <conditionalFormatting sqref="M39">
    <cfRule type="expression" dxfId="15" priority="2">
      <formula>AND($D39&gt;=$T$7,$I39&gt;=$AF$7,$N39&lt;=$AR$7)</formula>
    </cfRule>
  </conditionalFormatting>
  <conditionalFormatting sqref="D31">
    <cfRule type="expression" dxfId="14" priority="1">
      <formula>AND($D31&gt;=$T$7,$I31&gt;=$AF$7,$N31&lt;=$AR$7)</formula>
    </cfRule>
  </conditionalFormatting>
  <pageMargins left="0.7" right="0.7" top="0.75" bottom="0.75" header="0.3" footer="0.3"/>
  <pageSetup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94855-C421-4C84-B72B-672C71F4162E}">
  <dimension ref="A1"/>
  <sheetViews>
    <sheetView workbookViewId="0"/>
  </sheetViews>
  <sheetFormatPr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DBF4A-B0BA-46E8-9995-F3DE794C0514}">
  <dimension ref="A1"/>
  <sheetViews>
    <sheetView workbookViewId="0"/>
  </sheetViews>
  <sheetFormatPr defaultRowHeight="14.5" x14ac:dyDescent="0.3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507D7-F0A1-419E-B8A7-AFCC68FD0ADF}">
  <dimension ref="A13:J18"/>
  <sheetViews>
    <sheetView showGridLines="0" workbookViewId="0">
      <selection activeCell="F14" sqref="F14"/>
    </sheetView>
  </sheetViews>
  <sheetFormatPr defaultRowHeight="14.5" x14ac:dyDescent="0.35"/>
  <cols>
    <col min="1" max="1" width="12.54296875" bestFit="1" customWidth="1"/>
    <col min="2" max="2" width="8.54296875" bestFit="1" customWidth="1"/>
    <col min="3" max="3" width="17.54296875" bestFit="1" customWidth="1"/>
    <col min="4" max="4" width="10.453125" bestFit="1" customWidth="1"/>
    <col min="5" max="5" width="14.1796875" bestFit="1" customWidth="1"/>
    <col min="6" max="6" width="16.81640625" bestFit="1" customWidth="1"/>
    <col min="7" max="7" width="18.54296875" bestFit="1" customWidth="1"/>
    <col min="8" max="8" width="13" bestFit="1" customWidth="1"/>
    <col min="9" max="9" width="13.54296875" bestFit="1" customWidth="1"/>
    <col min="10" max="10" width="14.81640625" bestFit="1" customWidth="1"/>
    <col min="11" max="11" width="14.1796875" bestFit="1" customWidth="1"/>
  </cols>
  <sheetData>
    <row r="13" spans="1:10" x14ac:dyDescent="0.35">
      <c r="A13" s="148" t="s">
        <v>76</v>
      </c>
      <c r="B13" s="148" t="s">
        <v>77</v>
      </c>
      <c r="C13" s="148" t="s">
        <v>78</v>
      </c>
      <c r="D13" s="148" t="s">
        <v>79</v>
      </c>
      <c r="E13" s="148" t="s">
        <v>80</v>
      </c>
      <c r="F13" s="148" t="s">
        <v>81</v>
      </c>
      <c r="G13" s="148" t="s">
        <v>82</v>
      </c>
      <c r="H13" t="s">
        <v>83</v>
      </c>
      <c r="I13" t="s">
        <v>84</v>
      </c>
      <c r="J13" t="s">
        <v>85</v>
      </c>
    </row>
    <row r="14" spans="1:10" x14ac:dyDescent="0.35">
      <c r="A14" t="s">
        <v>86</v>
      </c>
      <c r="B14" t="s">
        <v>87</v>
      </c>
      <c r="C14" t="s">
        <v>88</v>
      </c>
      <c r="D14" t="s">
        <v>89</v>
      </c>
      <c r="E14" t="s">
        <v>90</v>
      </c>
      <c r="F14" t="s">
        <v>91</v>
      </c>
      <c r="G14" t="s">
        <v>92</v>
      </c>
      <c r="H14" s="147">
        <v>6.5</v>
      </c>
      <c r="I14" s="147">
        <v>21.3</v>
      </c>
      <c r="J14" s="147">
        <v>0</v>
      </c>
    </row>
    <row r="15" spans="1:10" x14ac:dyDescent="0.35">
      <c r="F15" t="s">
        <v>93</v>
      </c>
      <c r="G15" t="s">
        <v>94</v>
      </c>
      <c r="H15" s="147">
        <v>6.9</v>
      </c>
      <c r="I15" s="147">
        <v>30</v>
      </c>
      <c r="J15" s="147">
        <v>0</v>
      </c>
    </row>
    <row r="16" spans="1:10" x14ac:dyDescent="0.35">
      <c r="F16" t="s">
        <v>95</v>
      </c>
      <c r="G16" t="s">
        <v>96</v>
      </c>
      <c r="H16" s="147">
        <v>28.3</v>
      </c>
      <c r="I16" s="147">
        <v>127.5</v>
      </c>
      <c r="J16" s="147">
        <v>0</v>
      </c>
    </row>
    <row r="17" spans="1:10" x14ac:dyDescent="0.35">
      <c r="G17" t="s">
        <v>97</v>
      </c>
      <c r="H17" s="147">
        <v>33.6</v>
      </c>
      <c r="I17" s="147">
        <v>218.6</v>
      </c>
      <c r="J17" s="147">
        <v>0</v>
      </c>
    </row>
    <row r="18" spans="1:10" x14ac:dyDescent="0.35">
      <c r="A18" t="s">
        <v>98</v>
      </c>
      <c r="B18" t="s">
        <v>98</v>
      </c>
      <c r="C18" t="s">
        <v>99</v>
      </c>
      <c r="D18" t="s">
        <v>98</v>
      </c>
      <c r="E18" t="s">
        <v>98</v>
      </c>
      <c r="F18" t="s">
        <v>100</v>
      </c>
      <c r="G18" t="s">
        <v>100</v>
      </c>
      <c r="H18" s="147"/>
      <c r="I18" s="147"/>
      <c r="J18" s="147">
        <v>0</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42D09-55E3-4B75-A9E4-961AD7D60F6C}">
  <dimension ref="B1:AD11"/>
  <sheetViews>
    <sheetView workbookViewId="0">
      <selection activeCell="B5" sqref="B5"/>
    </sheetView>
  </sheetViews>
  <sheetFormatPr defaultRowHeight="14.5" x14ac:dyDescent="0.35"/>
  <cols>
    <col min="1" max="1" width="2.54296875" customWidth="1"/>
    <col min="2" max="2" width="13.1796875" bestFit="1" customWidth="1"/>
    <col min="3" max="3" width="13.1796875" customWidth="1"/>
    <col min="4" max="5" width="9.81640625" customWidth="1"/>
    <col min="6" max="6" width="14.1796875" bestFit="1" customWidth="1"/>
    <col min="7" max="7" width="10.1796875" customWidth="1"/>
    <col min="8" max="8" width="11.54296875" style="151" customWidth="1"/>
    <col min="9" max="9" width="13.453125" style="149" customWidth="1"/>
    <col min="10" max="10" width="10.81640625" style="151" customWidth="1"/>
    <col min="11" max="11" width="8.81640625" customWidth="1"/>
    <col min="12" max="12" width="14.1796875" customWidth="1"/>
    <col min="14" max="14" width="8.81640625" customWidth="1"/>
    <col min="15" max="15" width="11.1796875" customWidth="1"/>
    <col min="17" max="18" width="8.81640625" customWidth="1"/>
    <col min="20" max="21" width="8.81640625" customWidth="1"/>
    <col min="22" max="22" width="11.453125" customWidth="1"/>
    <col min="23" max="23" width="8.54296875" bestFit="1" customWidth="1"/>
    <col min="24" max="24" width="9.453125" bestFit="1" customWidth="1"/>
    <col min="25" max="28" width="10.54296875" customWidth="1"/>
    <col min="29" max="30" width="15.54296875" customWidth="1"/>
    <col min="32" max="32" width="35.453125" customWidth="1"/>
  </cols>
  <sheetData>
    <row r="1" spans="2:30" s="153" customFormat="1" ht="43.5" x14ac:dyDescent="0.35">
      <c r="B1" s="152" t="s">
        <v>76</v>
      </c>
      <c r="C1" s="152" t="s">
        <v>77</v>
      </c>
      <c r="D1" s="153" t="s">
        <v>79</v>
      </c>
      <c r="E1" s="153" t="s">
        <v>101</v>
      </c>
      <c r="F1" s="153" t="s">
        <v>80</v>
      </c>
      <c r="G1" s="154" t="s">
        <v>102</v>
      </c>
      <c r="H1" s="152" t="s">
        <v>103</v>
      </c>
      <c r="I1" s="155" t="s">
        <v>78</v>
      </c>
      <c r="J1" s="152" t="s">
        <v>104</v>
      </c>
      <c r="K1" s="152" t="s">
        <v>105</v>
      </c>
      <c r="L1" s="156" t="s">
        <v>106</v>
      </c>
      <c r="M1" s="152" t="s">
        <v>107</v>
      </c>
      <c r="N1" s="152" t="s">
        <v>108</v>
      </c>
      <c r="O1" s="156" t="s">
        <v>81</v>
      </c>
      <c r="P1" s="152" t="s">
        <v>109</v>
      </c>
      <c r="Q1" s="152" t="s">
        <v>110</v>
      </c>
      <c r="R1" s="156" t="s">
        <v>82</v>
      </c>
      <c r="S1" s="152" t="s">
        <v>111</v>
      </c>
      <c r="T1" s="152" t="s">
        <v>112</v>
      </c>
      <c r="U1" s="156" t="s">
        <v>113</v>
      </c>
      <c r="V1" s="152" t="s">
        <v>17</v>
      </c>
      <c r="W1" s="152" t="s">
        <v>18</v>
      </c>
      <c r="X1" s="152" t="s">
        <v>114</v>
      </c>
      <c r="Y1" s="152" t="s">
        <v>115</v>
      </c>
      <c r="Z1" s="152" t="s">
        <v>116</v>
      </c>
      <c r="AA1" s="152" t="s">
        <v>117</v>
      </c>
      <c r="AB1" s="152" t="s">
        <v>118</v>
      </c>
      <c r="AC1" s="152" t="s">
        <v>119</v>
      </c>
      <c r="AD1" s="153" t="s">
        <v>120</v>
      </c>
    </row>
    <row r="2" spans="2:30" x14ac:dyDescent="0.35">
      <c r="B2" t="s">
        <v>86</v>
      </c>
      <c r="C2" t="s">
        <v>87</v>
      </c>
      <c r="D2" t="s">
        <v>89</v>
      </c>
      <c r="E2" t="s">
        <v>121</v>
      </c>
      <c r="F2" t="s">
        <v>90</v>
      </c>
      <c r="G2" s="151">
        <v>2</v>
      </c>
      <c r="H2" s="150">
        <f>ROUND(Table1[[#This Row],[Mounting Height 
(in)]]*Assumptions!$B$3,0)</f>
        <v>51</v>
      </c>
      <c r="I2" s="151" t="str">
        <f>CONCATENATE(Table1[[#This Row],[Mounting Height 
(in)]]," in (",Table1[[#This Row],[Mounting Height 
(mm)]]," mm)")</f>
        <v>2 in (51 mm)</v>
      </c>
      <c r="J2" s="151">
        <v>6</v>
      </c>
      <c r="K2" s="151">
        <f>ROUND(Table1[[#This Row],[Spacing 
(ft)]]*Assumptions!$B$2,1)</f>
        <v>1.8</v>
      </c>
      <c r="L2" s="151" t="str">
        <f>CONCATENATE(Table1[[#This Row],[Spacing 
(ft)]]," ft (",Table1[[#This Row],[Spacing 
(m)]]," m)")</f>
        <v>6 ft (1.8 m)</v>
      </c>
      <c r="M2">
        <v>0.7</v>
      </c>
      <c r="N2">
        <f>ROUND(M2*Assumptions!$B$1,0)</f>
        <v>8</v>
      </c>
      <c r="O2" t="str">
        <f>CONCATENATE(Table1[[#This Row],[Min 
(fc)]]," fc (",Table1[[#This Row],[Min 
(lx)]]," lx)")</f>
        <v>0.7 fc (8 lx)</v>
      </c>
      <c r="P2">
        <v>4.7</v>
      </c>
      <c r="Q2">
        <f>ROUND(P2*Assumptions!$B$1,0)</f>
        <v>51</v>
      </c>
      <c r="R2" t="str">
        <f>CONCATENATE(Table1[[#This Row],[Ave 
(fc)]]," fc (",Table1[[#This Row],[Ave 
(lx)]]," lx)")</f>
        <v>4.7 fc (51 lx)</v>
      </c>
      <c r="T2">
        <f>ROUND(S2*Assumptions!$B$1,0)</f>
        <v>0</v>
      </c>
      <c r="U2" t="str">
        <f>CONCATENATE(Table1[[#This Row],[Max 
(fc)]]," fc (",Table1[[#This Row],[Max 
(lx)]]," lx)")</f>
        <v xml:space="preserve"> fc (0 lx)</v>
      </c>
      <c r="V2">
        <v>6.5</v>
      </c>
      <c r="W2">
        <v>21.3</v>
      </c>
      <c r="X2">
        <v>24</v>
      </c>
      <c r="Y2">
        <f>Table1[[#This Row],[Path 
Length (ft)]]*Assumptions!$B$2</f>
        <v>7.3152000000000008</v>
      </c>
      <c r="Z2">
        <v>8</v>
      </c>
      <c r="AA2">
        <f>Table1[[#This Row],[Path 
Width]]*Assumptions!$B$2</f>
        <v>2.4384000000000001</v>
      </c>
      <c r="AB2" t="s">
        <v>122</v>
      </c>
      <c r="AC2" t="s">
        <v>123</v>
      </c>
      <c r="AD2" t="s">
        <v>124</v>
      </c>
    </row>
    <row r="3" spans="2:30" x14ac:dyDescent="0.35">
      <c r="B3" t="s">
        <v>86</v>
      </c>
      <c r="C3" t="s">
        <v>87</v>
      </c>
      <c r="D3" t="s">
        <v>89</v>
      </c>
      <c r="E3" t="s">
        <v>121</v>
      </c>
      <c r="F3" t="s">
        <v>90</v>
      </c>
      <c r="G3" s="151">
        <v>2</v>
      </c>
      <c r="H3" s="157">
        <f>ROUND(Table1[[#This Row],[Mounting Height 
(in)]]*Assumptions!$B$3,0)</f>
        <v>51</v>
      </c>
      <c r="I3" s="151" t="str">
        <f>CONCATENATE(Table1[[#This Row],[Mounting Height 
(in)]]," in (",Table1[[#This Row],[Mounting Height 
(mm)]]," mm)")</f>
        <v>2 in (51 mm)</v>
      </c>
      <c r="J3" s="151">
        <v>8</v>
      </c>
      <c r="K3" s="151">
        <f>ROUND(Table1[[#This Row],[Spacing 
(ft)]]*Assumptions!$B$2,1)</f>
        <v>2.4</v>
      </c>
      <c r="L3" s="151" t="str">
        <f>CONCATENATE(Table1[[#This Row],[Spacing 
(ft)]]," ft (",Table1[[#This Row],[Spacing 
(m)]]," m)")</f>
        <v>8 ft (2.4 m)</v>
      </c>
      <c r="M3">
        <v>0.5</v>
      </c>
      <c r="N3" s="147">
        <f>ROUND(M3*Assumptions!$B$1,0)</f>
        <v>5</v>
      </c>
      <c r="O3" t="str">
        <f>CONCATENATE(Table1[[#This Row],[Min 
(fc)]]," fc (",Table1[[#This Row],[Min 
(lx)]]," lx)")</f>
        <v>0.5 fc (5 lx)</v>
      </c>
      <c r="P3">
        <v>3.5</v>
      </c>
      <c r="Q3" s="147">
        <f>ROUND(P3*Assumptions!$B$1,0)</f>
        <v>38</v>
      </c>
      <c r="R3" s="147" t="str">
        <f>CONCATENATE(Table1[[#This Row],[Ave 
(fc)]]," fc (",Table1[[#This Row],[Ave 
(lx)]]," lx)")</f>
        <v>3.5 fc (38 lx)</v>
      </c>
      <c r="T3" s="147">
        <f>ROUND(S3*Assumptions!$B$1,0)</f>
        <v>0</v>
      </c>
      <c r="U3" s="147" t="str">
        <f>CONCATENATE(Table1[[#This Row],[Max 
(fc)]]," fc (",Table1[[#This Row],[Max 
(lx)]]," lx)")</f>
        <v xml:space="preserve"> fc (0 lx)</v>
      </c>
      <c r="V3">
        <v>6.9</v>
      </c>
      <c r="W3">
        <v>30</v>
      </c>
      <c r="X3">
        <v>24</v>
      </c>
      <c r="Y3" s="147">
        <f>Table1[[#This Row],[Path 
Length (ft)]]*Assumptions!$B$2</f>
        <v>7.3152000000000008</v>
      </c>
      <c r="Z3">
        <v>8</v>
      </c>
      <c r="AA3" s="147">
        <f>Table1[[#This Row],[Path 
Width]]*Assumptions!$B$2</f>
        <v>2.4384000000000001</v>
      </c>
      <c r="AB3" t="s">
        <v>122</v>
      </c>
      <c r="AC3" t="s">
        <v>123</v>
      </c>
      <c r="AD3" t="s">
        <v>125</v>
      </c>
    </row>
    <row r="4" spans="2:30" x14ac:dyDescent="0.35">
      <c r="B4" t="s">
        <v>86</v>
      </c>
      <c r="C4" t="s">
        <v>87</v>
      </c>
      <c r="D4" t="s">
        <v>89</v>
      </c>
      <c r="E4" t="s">
        <v>121</v>
      </c>
      <c r="F4" t="s">
        <v>90</v>
      </c>
      <c r="G4" s="151">
        <v>2</v>
      </c>
      <c r="H4" s="157">
        <f>ROUND(Table1[[#This Row],[Mounting Height 
(in)]]*Assumptions!$B$3,0)</f>
        <v>51</v>
      </c>
      <c r="I4" s="151" t="str">
        <f>CONCATENATE(Table1[[#This Row],[Mounting Height 
(in)]]," in (",Table1[[#This Row],[Mounting Height 
(mm)]]," mm)")</f>
        <v>2 in (51 mm)</v>
      </c>
      <c r="J4" s="151">
        <v>10</v>
      </c>
      <c r="K4" s="151">
        <f>ROUND(Table1[[#This Row],[Spacing 
(ft)]]*Assumptions!$B$2,1)</f>
        <v>3</v>
      </c>
      <c r="L4" s="151" t="str">
        <f>CONCATENATE(Table1[[#This Row],[Spacing 
(ft)]]," ft (",Table1[[#This Row],[Spacing 
(m)]]," m)")</f>
        <v>10 ft (3 m)</v>
      </c>
      <c r="M4">
        <v>0.1</v>
      </c>
      <c r="N4" s="147">
        <f>ROUND(M4*Assumptions!$B$1,0)</f>
        <v>1</v>
      </c>
      <c r="O4" t="str">
        <f>CONCATENATE(Table1[[#This Row],[Min 
(fc)]]," fc (",Table1[[#This Row],[Min 
(lx)]]," lx)")</f>
        <v>0.1 fc (1 lx)</v>
      </c>
      <c r="P4">
        <v>3.4</v>
      </c>
      <c r="Q4" s="147">
        <f>ROUND(P4*Assumptions!$B$1,0)</f>
        <v>37</v>
      </c>
      <c r="R4" s="147" t="str">
        <f>CONCATENATE(Table1[[#This Row],[Ave 
(fc)]]," fc (",Table1[[#This Row],[Ave 
(lx)]]," lx)")</f>
        <v>3.4 fc (37 lx)</v>
      </c>
      <c r="T4" s="147">
        <f>ROUND(S4*Assumptions!$B$1,0)</f>
        <v>0</v>
      </c>
      <c r="U4" s="147" t="str">
        <f>CONCATENATE(Table1[[#This Row],[Max 
(fc)]]," fc (",Table1[[#This Row],[Max 
(lx)]]," lx)")</f>
        <v xml:space="preserve"> fc (0 lx)</v>
      </c>
      <c r="V4">
        <v>28.3</v>
      </c>
      <c r="W4">
        <v>127.5</v>
      </c>
      <c r="X4">
        <v>24</v>
      </c>
      <c r="Y4" s="147">
        <f>Table1[[#This Row],[Path 
Length (ft)]]*Assumptions!$B$2</f>
        <v>7.3152000000000008</v>
      </c>
      <c r="Z4">
        <v>8</v>
      </c>
      <c r="AA4" s="147">
        <f>Table1[[#This Row],[Path 
Width]]*Assumptions!$B$2</f>
        <v>2.4384000000000001</v>
      </c>
      <c r="AB4" t="s">
        <v>122</v>
      </c>
      <c r="AC4" t="s">
        <v>123</v>
      </c>
      <c r="AD4" t="s">
        <v>125</v>
      </c>
    </row>
    <row r="5" spans="2:30" x14ac:dyDescent="0.35">
      <c r="B5" t="s">
        <v>86</v>
      </c>
      <c r="C5" t="s">
        <v>87</v>
      </c>
      <c r="D5" t="s">
        <v>89</v>
      </c>
      <c r="E5" t="s">
        <v>121</v>
      </c>
      <c r="F5" t="s">
        <v>90</v>
      </c>
      <c r="G5" s="151">
        <v>2</v>
      </c>
      <c r="H5" s="157">
        <f>ROUND(Table1[[#This Row],[Mounting Height 
(in)]]*Assumptions!$B$3,0)</f>
        <v>51</v>
      </c>
      <c r="I5" s="151" t="str">
        <f>CONCATENATE(Table1[[#This Row],[Mounting Height 
(in)]]," in (",Table1[[#This Row],[Mounting Height 
(mm)]]," mm)")</f>
        <v>2 in (51 mm)</v>
      </c>
      <c r="J5" s="151">
        <v>12</v>
      </c>
      <c r="K5" s="151">
        <f>ROUND(Table1[[#This Row],[Spacing 
(ft)]]*Assumptions!$B$2,1)</f>
        <v>3.7</v>
      </c>
      <c r="L5" s="151" t="str">
        <f>CONCATENATE(Table1[[#This Row],[Spacing 
(ft)]]," ft (",Table1[[#This Row],[Spacing 
(m)]]," m)")</f>
        <v>12 ft (3.7 m)</v>
      </c>
      <c r="M5">
        <v>0.1</v>
      </c>
      <c r="N5" s="147">
        <f>ROUND(M5*Assumptions!$B$1,0)</f>
        <v>1</v>
      </c>
      <c r="O5" t="str">
        <f>CONCATENATE(Table1[[#This Row],[Min 
(fc)]]," fc (",Table1[[#This Row],[Min 
(lx)]]," lx)")</f>
        <v>0.1 fc (1 lx)</v>
      </c>
      <c r="P5">
        <v>2.4</v>
      </c>
      <c r="Q5" s="147">
        <f>ROUND(P5*Assumptions!$B$1,0)</f>
        <v>26</v>
      </c>
      <c r="R5" s="147" t="str">
        <f>CONCATENATE(Table1[[#This Row],[Ave 
(fc)]]," fc (",Table1[[#This Row],[Ave 
(lx)]]," lx)")</f>
        <v>2.4 fc (26 lx)</v>
      </c>
      <c r="T5" s="147">
        <f>ROUND(S5*Assumptions!$B$1,0)</f>
        <v>0</v>
      </c>
      <c r="U5" s="147" t="str">
        <f>CONCATENATE(Table1[[#This Row],[Max 
(fc)]]," fc (",Table1[[#This Row],[Max 
(lx)]]," lx)")</f>
        <v xml:space="preserve"> fc (0 lx)</v>
      </c>
      <c r="V5">
        <v>33.6</v>
      </c>
      <c r="W5">
        <v>218.6</v>
      </c>
      <c r="X5">
        <v>24</v>
      </c>
      <c r="Y5" s="147">
        <f>Table1[[#This Row],[Path 
Length (ft)]]*Assumptions!$B$2</f>
        <v>7.3152000000000008</v>
      </c>
      <c r="Z5">
        <v>8</v>
      </c>
      <c r="AA5" s="147">
        <f>Table1[[#This Row],[Path 
Width]]*Assumptions!$B$2</f>
        <v>2.4384000000000001</v>
      </c>
      <c r="AB5" t="s">
        <v>122</v>
      </c>
      <c r="AC5" t="s">
        <v>123</v>
      </c>
      <c r="AD5" t="s">
        <v>125</v>
      </c>
    </row>
    <row r="6" spans="2:30" x14ac:dyDescent="0.35">
      <c r="G6" s="151"/>
      <c r="H6" s="157">
        <f>ROUND(Table1[[#This Row],[Mounting Height 
(in)]]*Assumptions!$B$3,0)</f>
        <v>0</v>
      </c>
      <c r="I6" s="151" t="str">
        <f>CONCATENATE(Table1[[#This Row],[Mounting Height 
(in)]]," in (",Table1[[#This Row],[Mounting Height 
(mm)]]," mm)")</f>
        <v xml:space="preserve"> in (0 mm)</v>
      </c>
      <c r="K6" s="151">
        <f>ROUND(Table1[[#This Row],[Spacing 
(ft)]]*Assumptions!$B$2,1)</f>
        <v>0</v>
      </c>
      <c r="L6" s="151" t="str">
        <f>CONCATENATE(Table1[[#This Row],[Spacing 
(ft)]]," ft (",Table1[[#This Row],[Spacing 
(m)]]," m)")</f>
        <v xml:space="preserve"> ft (0 m)</v>
      </c>
      <c r="N6" s="147">
        <f>ROUND(M6*Assumptions!$B$1,0)</f>
        <v>0</v>
      </c>
      <c r="O6" t="str">
        <f>CONCATENATE(Table1[[#This Row],[Min 
(fc)]]," fc (",Table1[[#This Row],[Min 
(lx)]]," lx)")</f>
        <v xml:space="preserve"> fc (0 lx)</v>
      </c>
      <c r="Q6" s="147">
        <f>ROUND(P6*Assumptions!$B$1,0)</f>
        <v>0</v>
      </c>
      <c r="R6" s="147" t="str">
        <f>CONCATENATE(Table1[[#This Row],[Ave 
(fc)]]," fc (",Table1[[#This Row],[Ave 
(lx)]]," lx)")</f>
        <v xml:space="preserve"> fc (0 lx)</v>
      </c>
      <c r="T6" s="147">
        <f>ROUND(S6*Assumptions!$B$1,0)</f>
        <v>0</v>
      </c>
      <c r="U6" s="147" t="str">
        <f>CONCATENATE(Table1[[#This Row],[Max 
(fc)]]," fc (",Table1[[#This Row],[Max 
(lx)]]," lx)")</f>
        <v xml:space="preserve"> fc (0 lx)</v>
      </c>
      <c r="Y6" s="147">
        <f>Table1[[#This Row],[Path 
Length (ft)]]*Assumptions!$B$2</f>
        <v>0</v>
      </c>
      <c r="AA6" s="147">
        <f>Table1[[#This Row],[Path 
Width]]*Assumptions!$B$2</f>
        <v>0</v>
      </c>
    </row>
    <row r="7" spans="2:30" x14ac:dyDescent="0.35">
      <c r="G7" s="151"/>
      <c r="H7" s="157">
        <f>ROUND(Table1[[#This Row],[Mounting Height 
(in)]]*Assumptions!$B$3,0)</f>
        <v>0</v>
      </c>
      <c r="I7" s="151" t="str">
        <f>CONCATENATE(Table1[[#This Row],[Mounting Height 
(in)]]," in (",Table1[[#This Row],[Mounting Height 
(mm)]]," mm)")</f>
        <v xml:space="preserve"> in (0 mm)</v>
      </c>
      <c r="K7" s="151">
        <f>ROUND(Table1[[#This Row],[Spacing 
(ft)]]*Assumptions!$B$2,1)</f>
        <v>0</v>
      </c>
      <c r="L7" s="151" t="str">
        <f>CONCATENATE(Table1[[#This Row],[Spacing 
(ft)]]," ft (",Table1[[#This Row],[Spacing 
(m)]]," m)")</f>
        <v xml:space="preserve"> ft (0 m)</v>
      </c>
      <c r="N7" s="147">
        <f>ROUND(M7*Assumptions!$B$1,0)</f>
        <v>0</v>
      </c>
      <c r="O7" t="str">
        <f>CONCATENATE(Table1[[#This Row],[Min 
(fc)]]," fc (",Table1[[#This Row],[Min 
(lx)]]," lx)")</f>
        <v xml:space="preserve"> fc (0 lx)</v>
      </c>
      <c r="Q7" s="147">
        <f>ROUND(P7*Assumptions!$B$1,0)</f>
        <v>0</v>
      </c>
      <c r="R7" s="147" t="str">
        <f>CONCATENATE(Table1[[#This Row],[Ave 
(fc)]]," fc (",Table1[[#This Row],[Ave 
(lx)]]," lx)")</f>
        <v xml:space="preserve"> fc (0 lx)</v>
      </c>
      <c r="T7" s="147">
        <f>ROUND(S7*Assumptions!$B$1,0)</f>
        <v>0</v>
      </c>
      <c r="U7" s="147" t="str">
        <f>CONCATENATE(Table1[[#This Row],[Max 
(fc)]]," fc (",Table1[[#This Row],[Max 
(lx)]]," lx)")</f>
        <v xml:space="preserve"> fc (0 lx)</v>
      </c>
      <c r="Y7" s="147">
        <f>Table1[[#This Row],[Path 
Length (ft)]]*Assumptions!$B$2</f>
        <v>0</v>
      </c>
      <c r="AA7" s="147">
        <f>Table1[[#This Row],[Path 
Width]]*Assumptions!$B$2</f>
        <v>0</v>
      </c>
    </row>
    <row r="8" spans="2:30" x14ac:dyDescent="0.35">
      <c r="G8" s="151"/>
      <c r="H8" s="157">
        <f>ROUND(Table1[[#This Row],[Mounting Height 
(in)]]*Assumptions!$B$3,0)</f>
        <v>0</v>
      </c>
      <c r="I8" s="151" t="str">
        <f>CONCATENATE(Table1[[#This Row],[Mounting Height 
(in)]]," in (",Table1[[#This Row],[Mounting Height 
(mm)]]," mm)")</f>
        <v xml:space="preserve"> in (0 mm)</v>
      </c>
      <c r="K8" s="151">
        <f>ROUND(Table1[[#This Row],[Spacing 
(ft)]]*Assumptions!$B$2,1)</f>
        <v>0</v>
      </c>
      <c r="L8" s="151" t="str">
        <f>CONCATENATE(Table1[[#This Row],[Spacing 
(ft)]]," ft (",Table1[[#This Row],[Spacing 
(m)]]," m)")</f>
        <v xml:space="preserve"> ft (0 m)</v>
      </c>
      <c r="N8" s="147">
        <f>ROUND(M8*Assumptions!$B$1,0)</f>
        <v>0</v>
      </c>
      <c r="O8" t="str">
        <f>CONCATENATE(Table1[[#This Row],[Min 
(fc)]]," fc (",Table1[[#This Row],[Min 
(lx)]]," lx)")</f>
        <v xml:space="preserve"> fc (0 lx)</v>
      </c>
      <c r="Q8" s="147">
        <f>ROUND(P8*Assumptions!$B$1,0)</f>
        <v>0</v>
      </c>
      <c r="R8" s="147" t="str">
        <f>CONCATENATE(Table1[[#This Row],[Ave 
(fc)]]," fc (",Table1[[#This Row],[Ave 
(lx)]]," lx)")</f>
        <v xml:space="preserve"> fc (0 lx)</v>
      </c>
      <c r="T8" s="147">
        <f>ROUND(S8*Assumptions!$B$1,0)</f>
        <v>0</v>
      </c>
      <c r="U8" s="147" t="str">
        <f>CONCATENATE(Table1[[#This Row],[Max 
(fc)]]," fc (",Table1[[#This Row],[Max 
(lx)]]," lx)")</f>
        <v xml:space="preserve"> fc (0 lx)</v>
      </c>
      <c r="Y8" s="147">
        <f>Table1[[#This Row],[Path 
Length (ft)]]*Assumptions!$B$2</f>
        <v>0</v>
      </c>
      <c r="AA8" s="147">
        <f>Table1[[#This Row],[Path 
Width]]*Assumptions!$B$2</f>
        <v>0</v>
      </c>
    </row>
    <row r="9" spans="2:30" x14ac:dyDescent="0.35">
      <c r="G9" s="151"/>
      <c r="H9" s="157">
        <f>ROUND(Table1[[#This Row],[Mounting Height 
(in)]]*Assumptions!$B$3,0)</f>
        <v>0</v>
      </c>
      <c r="I9" s="151" t="str">
        <f>CONCATENATE(Table1[[#This Row],[Mounting Height 
(in)]]," in (",Table1[[#This Row],[Mounting Height 
(mm)]]," mm)")</f>
        <v xml:space="preserve"> in (0 mm)</v>
      </c>
      <c r="K9" s="151">
        <f>ROUND(Table1[[#This Row],[Spacing 
(ft)]]*Assumptions!$B$2,1)</f>
        <v>0</v>
      </c>
      <c r="L9" s="151" t="str">
        <f>CONCATENATE(Table1[[#This Row],[Spacing 
(ft)]]," ft (",Table1[[#This Row],[Spacing 
(m)]]," m)")</f>
        <v xml:space="preserve"> ft (0 m)</v>
      </c>
      <c r="N9" s="147">
        <f>ROUND(M9*Assumptions!$B$1,0)</f>
        <v>0</v>
      </c>
      <c r="O9" t="str">
        <f>CONCATENATE(Table1[[#This Row],[Min 
(fc)]]," fc (",Table1[[#This Row],[Min 
(lx)]]," lx)")</f>
        <v xml:space="preserve"> fc (0 lx)</v>
      </c>
      <c r="Q9" s="147">
        <f>ROUND(P9*Assumptions!$B$1,0)</f>
        <v>0</v>
      </c>
      <c r="R9" s="147" t="str">
        <f>CONCATENATE(Table1[[#This Row],[Ave 
(fc)]]," fc (",Table1[[#This Row],[Ave 
(lx)]]," lx)")</f>
        <v xml:space="preserve"> fc (0 lx)</v>
      </c>
      <c r="T9" s="147">
        <f>ROUND(S9*Assumptions!$B$1,0)</f>
        <v>0</v>
      </c>
      <c r="U9" s="147" t="str">
        <f>CONCATENATE(Table1[[#This Row],[Max 
(fc)]]," fc (",Table1[[#This Row],[Max 
(lx)]]," lx)")</f>
        <v xml:space="preserve"> fc (0 lx)</v>
      </c>
      <c r="Y9" s="147">
        <f>Table1[[#This Row],[Path 
Length (ft)]]*Assumptions!$B$2</f>
        <v>0</v>
      </c>
      <c r="AA9" s="147">
        <f>Table1[[#This Row],[Path 
Width]]*Assumptions!$B$2</f>
        <v>0</v>
      </c>
    </row>
    <row r="10" spans="2:30" x14ac:dyDescent="0.35">
      <c r="G10" s="151"/>
      <c r="H10" s="157">
        <f>ROUND(Table1[[#This Row],[Mounting Height 
(in)]]*Assumptions!$B$3,0)</f>
        <v>0</v>
      </c>
      <c r="I10" s="151" t="str">
        <f>CONCATENATE(Table1[[#This Row],[Mounting Height 
(in)]]," in (",Table1[[#This Row],[Mounting Height 
(mm)]]," mm)")</f>
        <v xml:space="preserve"> in (0 mm)</v>
      </c>
      <c r="K10" s="151">
        <f>ROUND(Table1[[#This Row],[Spacing 
(ft)]]*Assumptions!$B$2,1)</f>
        <v>0</v>
      </c>
      <c r="L10" s="151" t="str">
        <f>CONCATENATE(Table1[[#This Row],[Spacing 
(ft)]]," ft (",Table1[[#This Row],[Spacing 
(m)]]," m)")</f>
        <v xml:space="preserve"> ft (0 m)</v>
      </c>
      <c r="N10" s="147">
        <f>ROUND(M10*Assumptions!$B$1,0)</f>
        <v>0</v>
      </c>
      <c r="O10" t="str">
        <f>CONCATENATE(Table1[[#This Row],[Min 
(fc)]]," fc (",Table1[[#This Row],[Min 
(lx)]]," lx)")</f>
        <v xml:space="preserve"> fc (0 lx)</v>
      </c>
      <c r="Q10" s="147">
        <f>ROUND(P10*Assumptions!$B$1,0)</f>
        <v>0</v>
      </c>
      <c r="R10" s="147" t="str">
        <f>CONCATENATE(Table1[[#This Row],[Ave 
(fc)]]," fc (",Table1[[#This Row],[Ave 
(lx)]]," lx)")</f>
        <v xml:space="preserve"> fc (0 lx)</v>
      </c>
      <c r="T10" s="147">
        <f>ROUND(S10*Assumptions!$B$1,0)</f>
        <v>0</v>
      </c>
      <c r="U10" s="147" t="str">
        <f>CONCATENATE(Table1[[#This Row],[Max 
(fc)]]," fc (",Table1[[#This Row],[Max 
(lx)]]," lx)")</f>
        <v xml:space="preserve"> fc (0 lx)</v>
      </c>
      <c r="Y10" s="147">
        <f>Table1[[#This Row],[Path 
Length (ft)]]*Assumptions!$B$2</f>
        <v>0</v>
      </c>
      <c r="AA10" s="147">
        <f>Table1[[#This Row],[Path 
Width]]*Assumptions!$B$2</f>
        <v>0</v>
      </c>
    </row>
    <row r="11" spans="2:30" x14ac:dyDescent="0.35">
      <c r="G11" s="151"/>
      <c r="H11" s="157">
        <f>ROUND(Table1[[#This Row],[Mounting Height 
(in)]]*Assumptions!$B$3,0)</f>
        <v>0</v>
      </c>
      <c r="I11" s="151" t="str">
        <f>CONCATENATE(Table1[[#This Row],[Mounting Height 
(in)]]," in (",Table1[[#This Row],[Mounting Height 
(mm)]]," mm)")</f>
        <v xml:space="preserve"> in (0 mm)</v>
      </c>
      <c r="K11" s="151">
        <f>ROUND(Table1[[#This Row],[Spacing 
(ft)]]*Assumptions!$B$2,1)</f>
        <v>0</v>
      </c>
      <c r="L11" s="151" t="str">
        <f>CONCATENATE(Table1[[#This Row],[Spacing 
(ft)]]," ft (",Table1[[#This Row],[Spacing 
(m)]]," m)")</f>
        <v xml:space="preserve"> ft (0 m)</v>
      </c>
      <c r="N11" s="147">
        <f>ROUND(M11*Assumptions!$B$1,0)</f>
        <v>0</v>
      </c>
      <c r="O11" t="str">
        <f>CONCATENATE(Table1[[#This Row],[Min 
(fc)]]," fc (",Table1[[#This Row],[Min 
(lx)]]," lx)")</f>
        <v xml:space="preserve"> fc (0 lx)</v>
      </c>
      <c r="Q11" s="147">
        <f>ROUND(P11*Assumptions!$B$1,0)</f>
        <v>0</v>
      </c>
      <c r="R11" s="147" t="str">
        <f>CONCATENATE(Table1[[#This Row],[Ave 
(fc)]]," fc (",Table1[[#This Row],[Ave 
(lx)]]," lx)")</f>
        <v xml:space="preserve"> fc (0 lx)</v>
      </c>
      <c r="T11" s="147">
        <f>ROUND(S11*Assumptions!$B$1,0)</f>
        <v>0</v>
      </c>
      <c r="U11" s="147" t="str">
        <f>CONCATENATE(Table1[[#This Row],[Max 
(fc)]]," fc (",Table1[[#This Row],[Max 
(lx)]]," lx)")</f>
        <v xml:space="preserve"> fc (0 lx)</v>
      </c>
      <c r="Y11" s="147">
        <f>Table1[[#This Row],[Path 
Length (ft)]]*Assumptions!$B$2</f>
        <v>0</v>
      </c>
      <c r="AA11" s="147">
        <f>Table1[[#This Row],[Path 
Width]]*Assumptions!$B$2</f>
        <v>0</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6DDCE-661B-4726-8F3F-0E9ABB778CEE}">
  <dimension ref="A1:H3"/>
  <sheetViews>
    <sheetView workbookViewId="0">
      <selection activeCell="F2" sqref="F2"/>
    </sheetView>
  </sheetViews>
  <sheetFormatPr defaultRowHeight="14.5" x14ac:dyDescent="0.35"/>
  <cols>
    <col min="5" max="5" width="2.453125" bestFit="1" customWidth="1"/>
    <col min="6" max="6" width="7.54296875" bestFit="1" customWidth="1"/>
    <col min="7" max="8" width="14.54296875" bestFit="1" customWidth="1"/>
  </cols>
  <sheetData>
    <row r="1" spans="1:8" x14ac:dyDescent="0.35">
      <c r="A1" t="s">
        <v>126</v>
      </c>
      <c r="B1">
        <v>10.7639</v>
      </c>
      <c r="C1" t="s">
        <v>127</v>
      </c>
      <c r="F1" t="s">
        <v>128</v>
      </c>
      <c r="G1" t="s">
        <v>78</v>
      </c>
      <c r="H1" t="s">
        <v>106</v>
      </c>
    </row>
    <row r="2" spans="1:8" x14ac:dyDescent="0.35">
      <c r="A2" t="s">
        <v>129</v>
      </c>
      <c r="B2">
        <v>0.30480000000000002</v>
      </c>
      <c r="C2" t="s">
        <v>130</v>
      </c>
      <c r="E2">
        <v>1</v>
      </c>
      <c r="F2" t="s">
        <v>131</v>
      </c>
      <c r="G2" t="s">
        <v>132</v>
      </c>
      <c r="H2" t="s">
        <v>133</v>
      </c>
    </row>
    <row r="3" spans="1:8" x14ac:dyDescent="0.35">
      <c r="A3" t="s">
        <v>134</v>
      </c>
      <c r="B3">
        <v>25.4</v>
      </c>
      <c r="C3" t="s">
        <v>135</v>
      </c>
      <c r="E3">
        <v>2</v>
      </c>
      <c r="F3" s="146" t="s">
        <v>136</v>
      </c>
      <c r="G3" t="s">
        <v>135</v>
      </c>
      <c r="H3"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Bezel BZ2</vt:lpstr>
      <vt:lpstr>Nook NK2</vt:lpstr>
      <vt:lpstr>Reed RD2</vt:lpstr>
      <vt:lpstr>Ridge RG4</vt:lpstr>
      <vt:lpstr>Hatch</vt:lpstr>
      <vt:lpstr>Summary</vt:lpstr>
      <vt:lpstr>Data Table</vt:lpstr>
      <vt:lpstr>Assumptions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Lumascape Wall Light Photometry Matrix</dc:title>
  <dc:subject/>
  <dc:creator>Ryan Williams</dc:creator>
  <cp:keywords>Lumascape</cp:keywords>
  <dc:description/>
  <cp:lastModifiedBy>Caroline Jones</cp:lastModifiedBy>
  <cp:revision/>
  <dcterms:created xsi:type="dcterms:W3CDTF">2021-09-14T18:25:04Z</dcterms:created>
  <dcterms:modified xsi:type="dcterms:W3CDTF">2021-10-12T07:08:53Z</dcterms:modified>
  <cp:category>Tool</cp:category>
  <cp:contentStatus/>
</cp:coreProperties>
</file>